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C:\Users\b.vezhdarova\Documents\7 Процедура ВО_УЯЗВИМИ\НАСОКИ ДВО\СЪГЛАСУВ ДИРЕКЦИИ 28.05.2025\ФИН РЕДАКЦИИ\Guidelines HE CLEAR 23.07.25\Annex_XI_ТЕРЕС ПО и Актуализация ДВО 29.07.25\"/>
    </mc:Choice>
  </mc:AlternateContent>
  <xr:revisionPtr revIDLastSave="0" documentId="13_ncr:1_{44CA01DD-72E7-4F33-914E-5C2A218C4D2E}" xr6:coauthVersionLast="47" xr6:coauthVersionMax="47" xr10:uidLastSave="{00000000-0000-0000-0000-000000000000}"/>
  <bookViews>
    <workbookView xWindow="-120" yWindow="-120" windowWidth="29040" windowHeight="15840" tabRatio="749" activeTab="7" xr2:uid="{00000000-000D-0000-FFFF-FFFF00000000}"/>
  </bookViews>
  <sheets>
    <sheet name="ЕР 1.119-1.125" sheetId="12" r:id="rId1"/>
    <sheet name="ЕР 1.126-1.128; 1.149-150" sheetId="27" r:id="rId2"/>
    <sheet name="ЕР 1.129-1.136" sheetId="23" r:id="rId3"/>
    <sheet name="ЕР 1.137-1.138" sheetId="21" r:id="rId4"/>
    <sheet name="ЕР 1.139-1.147" sheetId="24" r:id="rId5"/>
    <sheet name="Приложение №1" sheetId="26" r:id="rId6"/>
    <sheet name="ЕР 1.148" sheetId="25" r:id="rId7"/>
    <sheet name="Обобщена таблица" sheetId="22" r:id="rId8"/>
  </sheets>
  <definedNames>
    <definedName name="_Hlk101280790" localSheetId="7">'Обобщена таблица'!#REF!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2" l="1"/>
  <c r="D4" i="22"/>
  <c r="D5" i="22"/>
  <c r="D6" i="22"/>
  <c r="D7" i="22"/>
  <c r="D8" i="22"/>
  <c r="D9" i="22"/>
  <c r="D10" i="22"/>
  <c r="D11" i="22"/>
  <c r="D23" i="22"/>
  <c r="D30" i="22"/>
  <c r="D53" i="22"/>
  <c r="D54" i="22"/>
  <c r="D55" i="22"/>
  <c r="D2" i="22"/>
  <c r="D15" i="21" l="1"/>
  <c r="D17" i="21" s="1"/>
  <c r="D21" i="21" l="1"/>
  <c r="D20" i="21"/>
  <c r="C55" i="22"/>
  <c r="C54" i="22"/>
  <c r="C53" i="22"/>
  <c r="C51" i="22"/>
  <c r="D51" i="22" s="1"/>
  <c r="C50" i="22"/>
  <c r="D50" i="22" s="1"/>
  <c r="C48" i="22"/>
  <c r="D48" i="22" s="1"/>
  <c r="C47" i="22"/>
  <c r="D47" i="22" s="1"/>
  <c r="C45" i="22"/>
  <c r="D45" i="22" s="1"/>
  <c r="C44" i="22"/>
  <c r="D44" i="22" s="1"/>
  <c r="C42" i="22"/>
  <c r="D42" i="22" s="1"/>
  <c r="C41" i="22"/>
  <c r="D41" i="22" s="1"/>
  <c r="C39" i="22"/>
  <c r="D39" i="22" s="1"/>
  <c r="C38" i="22"/>
  <c r="D38" i="22" s="1"/>
  <c r="C36" i="22"/>
  <c r="D36" i="22" s="1"/>
  <c r="C35" i="22"/>
  <c r="D35" i="22" s="1"/>
  <c r="C33" i="22"/>
  <c r="D33" i="22" s="1"/>
  <c r="C32" i="22"/>
  <c r="D32" i="22" s="1"/>
  <c r="C29" i="22"/>
  <c r="C27" i="22"/>
  <c r="D27" i="22" s="1"/>
  <c r="C25" i="22"/>
  <c r="D25" i="22" s="1"/>
  <c r="C24" i="22"/>
  <c r="D24" i="22" s="1"/>
  <c r="C11" i="22"/>
  <c r="C10" i="22"/>
  <c r="C9" i="22"/>
  <c r="C2" i="22"/>
  <c r="C20" i="25"/>
  <c r="D20" i="25" s="1"/>
  <c r="E20" i="25" s="1"/>
  <c r="Y107" i="26"/>
  <c r="X107" i="26"/>
  <c r="E93" i="26"/>
  <c r="D93" i="26"/>
  <c r="T73" i="26"/>
  <c r="S73" i="26"/>
  <c r="O55" i="26"/>
  <c r="N55" i="26"/>
  <c r="J54" i="26"/>
  <c r="I54" i="26"/>
  <c r="AI42" i="26"/>
  <c r="AH42" i="26"/>
  <c r="AN22" i="26"/>
  <c r="AM22" i="26"/>
  <c r="AD19" i="26"/>
  <c r="AC19" i="26"/>
  <c r="AS18" i="26"/>
  <c r="AR18" i="26"/>
  <c r="F27" i="24"/>
  <c r="F26" i="24"/>
  <c r="F25" i="24"/>
  <c r="F24" i="24"/>
  <c r="F23" i="24"/>
  <c r="F22" i="24"/>
  <c r="F21" i="24"/>
  <c r="F20" i="24"/>
  <c r="F19" i="24"/>
  <c r="F18" i="24"/>
  <c r="F17" i="24"/>
  <c r="F16" i="24"/>
  <c r="F15" i="24"/>
  <c r="F14" i="24"/>
  <c r="F13" i="24"/>
  <c r="F12" i="24"/>
  <c r="F11" i="24"/>
  <c r="F10" i="24"/>
  <c r="C21" i="21"/>
  <c r="C20" i="21"/>
  <c r="E108" i="23"/>
  <c r="C14" i="22" s="1"/>
  <c r="D14" i="22" s="1"/>
  <c r="E106" i="23"/>
  <c r="C12" i="22" s="1"/>
  <c r="D12" i="22" s="1"/>
  <c r="D98" i="23"/>
  <c r="E98" i="23" s="1"/>
  <c r="F98" i="23" s="1"/>
  <c r="G98" i="23" s="1"/>
  <c r="H98" i="23" s="1"/>
  <c r="E77" i="23"/>
  <c r="E113" i="23" s="1"/>
  <c r="C19" i="22" s="1"/>
  <c r="D19" i="22" s="1"/>
  <c r="E76" i="23"/>
  <c r="E112" i="23" s="1"/>
  <c r="C18" i="22" s="1"/>
  <c r="D18" i="22" s="1"/>
  <c r="E75" i="23"/>
  <c r="E111" i="23" s="1"/>
  <c r="C17" i="22" s="1"/>
  <c r="D17" i="22" s="1"/>
  <c r="E74" i="23"/>
  <c r="E109" i="23" s="1"/>
  <c r="C15" i="22" s="1"/>
  <c r="D15" i="22" s="1"/>
  <c r="E73" i="23"/>
  <c r="C61" i="23"/>
  <c r="C60" i="23"/>
  <c r="F14" i="23"/>
  <c r="F61" i="23" s="1"/>
  <c r="C29" i="27"/>
  <c r="C28" i="27"/>
  <c r="C23" i="27"/>
  <c r="B23" i="27"/>
  <c r="C22" i="27"/>
  <c r="B22" i="27"/>
  <c r="C21" i="27"/>
  <c r="I5" i="27"/>
  <c r="G5" i="27"/>
  <c r="E5" i="27"/>
  <c r="I4" i="27"/>
  <c r="G4" i="27"/>
  <c r="E4" i="27"/>
  <c r="C27" i="12"/>
  <c r="C8" i="22" s="1"/>
  <c r="C26" i="12"/>
  <c r="C7" i="22" s="1"/>
  <c r="C25" i="12"/>
  <c r="C6" i="22" s="1"/>
  <c r="C24" i="12"/>
  <c r="C5" i="22" s="1"/>
  <c r="C23" i="12"/>
  <c r="C4" i="22" s="1"/>
  <c r="C22" i="12"/>
  <c r="C3" i="22" s="1"/>
  <c r="C19" i="12"/>
  <c r="D19" i="12" s="1"/>
  <c r="E19" i="12" s="1"/>
  <c r="D31" i="22" l="1"/>
  <c r="D29" i="22"/>
  <c r="E107" i="23"/>
  <c r="C13" i="22" s="1"/>
  <c r="D13" i="22" s="1"/>
  <c r="F20" i="25"/>
  <c r="G20" i="25" s="1"/>
  <c r="F60" i="23"/>
  <c r="E110" i="23"/>
  <c r="C16" i="22" s="1"/>
  <c r="D16" i="22" s="1"/>
  <c r="F19" i="12"/>
  <c r="G19" i="12" s="1"/>
</calcChain>
</file>

<file path=xl/sharedStrings.xml><?xml version="1.0" encoding="utf-8"?>
<sst xmlns="http://schemas.openxmlformats.org/spreadsheetml/2006/main" count="1093" uniqueCount="611">
  <si>
    <t>Индексиране с данни за 2024 г. с натрупване спрямо базовата година 2020 г.</t>
  </si>
  <si>
    <t>Данни, публикувани от Евростат за България</t>
  </si>
  <si>
    <t>2021 спрямо 2020</t>
  </si>
  <si>
    <t>2022 спрямо 2021</t>
  </si>
  <si>
    <t>2023 спрямо 2022</t>
  </si>
  <si>
    <t>2024 спрямо 2023</t>
  </si>
  <si>
    <r>
      <rPr>
        <b/>
        <sz val="12"/>
        <color rgb="FF000000"/>
        <rFont val="Calibri"/>
        <charset val="134"/>
        <scheme val="minor"/>
      </rPr>
      <t xml:space="preserve">Индекс на разходите за труд (LCI) </t>
    </r>
    <r>
      <rPr>
        <sz val="12"/>
        <color rgb="FF000000"/>
        <rFont val="Calibri"/>
        <charset val="134"/>
        <scheme val="minor"/>
      </rPr>
      <t>NACE Rev. 2 (дейност = P. Образование)</t>
    </r>
  </si>
  <si>
    <t xml:space="preserve">ЕРум-Нов = ЕРум-Стар + ЕРум-Стар х 65 % х LCIedu-Нов </t>
  </si>
  <si>
    <t>Където,</t>
  </si>
  <si>
    <t xml:space="preserve">ЕРум-Стар – единичен разход за един условен месец работа с едно лице от целевата група, който се прилага преди актуализацията </t>
  </si>
  <si>
    <t>ЕРум-Нов – актуализиран единичен разход за един условен месец работа с едно лице от целевата група</t>
  </si>
  <si>
    <t>LCIedu-Нов – индекс на разходите за труд в България, сектор „Образование“, публикуван от Евростат (отчита се спрямо нивото от съответната базова година)</t>
  </si>
  <si>
    <t>КИ - коефициент на индексиране на единичния разход</t>
  </si>
  <si>
    <r>
      <rPr>
        <sz val="11"/>
        <color theme="1"/>
        <rFont val="Calibri"/>
        <charset val="134"/>
        <scheme val="minor"/>
      </rPr>
      <t xml:space="preserve">Единични разходи 1.119-1.125 са изчислени и обосновани съгласно Стандартна таблица на разходите за единица продукт по процедура BG05M2OP001-3.019 „Подкрепа на уязвими групи за достъп до висше образование“ и методология, обосноваваща изведените размери на разходите, утвърдена от Ръководителя на УО на 05.01.2022 г. </t>
    </r>
    <r>
      <rPr>
        <b/>
        <sz val="11"/>
        <color theme="1"/>
        <rFont val="Calibri"/>
        <charset val="134"/>
        <scheme val="minor"/>
      </rPr>
      <t>За целите на изчисленията е прието, че дейността по идентифициране на лицата от целевите групи обикновено продължава поне 1 месец. Продължителността на дейността по мотивиране на идентифицираните представители от  целевата група за участие и задържане в допълнителни/опреснителни обучения се определя съобразно нуждите и вида на обучаемите. Обикновено при учениците тя продължава от минимум 1 месец при отпадане от обучението след първия месец, до поне 8 условни месеца тоест цяла учебна година. За лицата/младежите, завършили средно образование, но без висше образование, тази продължителност  е от минимум 1 месец при отпадане от обучението след първия месец, до поне 3 условни месеца, тъй като те вече са завършили средно образование и интензитетът на опреснителните обучения при тях ще бъде по-висок.</t>
    </r>
    <r>
      <rPr>
        <sz val="11"/>
        <color theme="1"/>
        <rFont val="Calibri"/>
        <charset val="134"/>
        <scheme val="minor"/>
      </rPr>
      <t xml:space="preserve"> </t>
    </r>
    <r>
      <rPr>
        <b/>
        <sz val="11"/>
        <color theme="1"/>
        <rFont val="Calibri"/>
        <charset val="134"/>
        <scheme val="minor"/>
      </rPr>
      <t>Продължителността на дейността по мотивиране при кандидатстването във ВУ след успешно участие в обученията, както и при записване във ВУ след успешно кандидастване се приема, че също са с продължителност от по 1 условен месец.</t>
    </r>
  </si>
  <si>
    <t>Име на показателите</t>
  </si>
  <si>
    <t>Единичен разход - 
2020 г.</t>
  </si>
  <si>
    <t>2021 спрямо 2020                     КИ%</t>
  </si>
  <si>
    <t>2022 спрямо 2021                     КИ%</t>
  </si>
  <si>
    <t>2023 спрямо 2022                     КИ%</t>
  </si>
  <si>
    <t>2024 спрямо 2023                     КИ%</t>
  </si>
  <si>
    <t>Индексиран разход - 2024 г.</t>
  </si>
  <si>
    <t>Актуализиран единичен разход                              (Базова година - 2024 г.)</t>
  </si>
  <si>
    <t>1.119. Идентифициране на лица от целевата група (1 условен месец)</t>
  </si>
  <si>
    <t>Изчислените актуализирани единични разходи се закръгляват към най-близкото цяло число съгласно общото аритметично правило.</t>
  </si>
  <si>
    <t>Извадка на използваните статистически данни от Евростат</t>
  </si>
  <si>
    <r>
      <rPr>
        <sz val="11"/>
        <color theme="1"/>
        <rFont val="Calibri"/>
        <charset val="134"/>
        <scheme val="minor"/>
      </rPr>
      <t xml:space="preserve">Съгласно Стандартна таблица на разходите за единица продукт по процедура BG05M2OP001-3.019 „Подкрепа на уязвими групи за достъп до висше образование“ определянето на единични разходи 1.126-1.128 се базира на </t>
    </r>
    <r>
      <rPr>
        <i/>
        <sz val="11"/>
        <color theme="1"/>
        <rFont val="Calibri"/>
        <charset val="204"/>
        <scheme val="minor"/>
      </rPr>
      <t>Приложение XIV на Делегиран регламент (ЕС) 2015/2195 на Комисията от 9 юли 2015 година за допълване на Регламент (ЕС) № 1304/2013 на Европейския парламент и на Съвета относно Европейския социален фонд по отношение на определянето на стандартни таблици на единичните разходи и еднократни суми за възстановяването на разходи от Комисията на държавите членки, изменен и допълнен с Делегиран регламент (ЕС) 2021/702 на Комисията от 28 май 2018 година (Официален вестник на ЕС, L 206, 14.8.2018)</t>
    </r>
    <r>
      <rPr>
        <sz val="11"/>
        <color theme="1"/>
        <rFont val="Calibri"/>
        <charset val="134"/>
        <scheme val="minor"/>
      </rPr>
      <t xml:space="preserve">, приложим за програмен период 2014-2020. </t>
    </r>
    <r>
      <rPr>
        <b/>
        <sz val="11"/>
        <color theme="1"/>
        <rFont val="Calibri"/>
        <charset val="204"/>
        <scheme val="minor"/>
      </rPr>
      <t xml:space="preserve">За настоящия програмен период 2021-2027 e приет нов Делегиран регламент (ЕС) 2023/1676 на Комисията от 7 юли 2023 г. за допълване на Регламент (ЕС) 2021/1060 на Европейския парламент и на Съвета по отношение на определянето на единичните разходи, еднократните суми и единните ставки и финансирането, което не е свързано с разходи, за възстановяването на разходи от Комисията на държавите членки, което налага актуализация на единични разходи 1.126-1.128 . </t>
    </r>
    <r>
      <rPr>
        <b/>
        <u/>
        <sz val="11"/>
        <color theme="1"/>
        <rFont val="Calibri"/>
        <charset val="204"/>
        <scheme val="minor"/>
      </rPr>
      <t>Съгласно новата нормативна рамка единичните разходи за 1 академична година за участие във формално образование за България са следните:</t>
    </r>
  </si>
  <si>
    <t>Вид формално образование</t>
  </si>
  <si>
    <t>Делегиран регламент (ЕС) 2015/2195                                  ЕР за 1 акад. година</t>
  </si>
  <si>
    <t>ЕР 1.126 за 1 ученик за допълнително обучение с                       (10 учебни часа)</t>
  </si>
  <si>
    <t>Делегиран регламент (ЕС) 2023/1676                                                ЕР за 1 акад. година</t>
  </si>
  <si>
    <t>Делегиран регламент (ЕС) 2023/1676                                                ЕР за 1 акад. година в лв.</t>
  </si>
  <si>
    <t>Среден годишен брой учебни часове в акад. година*</t>
  </si>
  <si>
    <t>ЕР за 1 ученик за допълнително обучение                     (10 учебни часа)</t>
  </si>
  <si>
    <t>КИ</t>
  </si>
  <si>
    <t>Актуализиран ЕР за 1 ученик за допълнително обучение                               (10 учебни часа) по степени на формално образование</t>
  </si>
  <si>
    <t>образователно равнище „Гимназиален етап на средното образование – общо ЕD34“</t>
  </si>
  <si>
    <t>образователно равнище „Гимназиален етап на средното образование – професионално ЕD35“</t>
  </si>
  <si>
    <r>
      <rPr>
        <sz val="11"/>
        <color theme="1"/>
        <rFont val="Calibri"/>
        <charset val="134"/>
        <scheme val="minor"/>
      </rPr>
      <t xml:space="preserve">Съгласно Стандартна таблица на разходите за единица продукт по процедура BG05M2OP001-3.019 „Подкрепа на уязвими групи за достъп до висше образование“ е прието, че за да се постигне и отчете видим конкретен резултат или етапна цел, </t>
    </r>
    <r>
      <rPr>
        <b/>
        <u/>
        <sz val="11"/>
        <color theme="1"/>
        <rFont val="Calibri"/>
        <charset val="204"/>
        <scheme val="minor"/>
      </rPr>
      <t>допълнителното/опреснителното обучение следва да бъде с продължителност от поне 10 учебни часа</t>
    </r>
    <r>
      <rPr>
        <sz val="11"/>
        <color theme="1"/>
        <rFont val="Calibri"/>
        <charset val="134"/>
        <scheme val="minor"/>
      </rPr>
      <t>. Затова се актуализира размера на единичния разход за 1 ученик за допълнително обучение с продължителност от 10 учебни часа</t>
    </r>
  </si>
  <si>
    <t xml:space="preserve">* Средният годишен брой учебни часове за съответния етап на формално образование се изчислява на база на нормативно определените общ брой учебни часове в 1 учебна седмица и общ брой учебни седмици за една учебна година, съгласно </t>
  </si>
  <si>
    <t>Наредба № 4/30.11.2015 Г. за учебния план, обн. ДВ. бр.94 от 4 Декември 2015г., посл. изм. и доп. ДВ. бр.73 от 25 Август 2023г.</t>
  </si>
  <si>
    <t xml:space="preserve">Изчисленията на окончателния размер на ЕР за 1 ученик за допълнително обучение с продължителност от 10 учебни часа са извършени при допускането, че групите за допълнително обучение следва да бъдат в състав средно от 5 ученици. За целта е извършено адаптиране на изчислените единични разходи, като се отчете фактът, че допълнителните обучения ще се провеждат в групи, съставени средно от 5 ученици, а не в паралелки от 18-26 ученици, съгласно нормативно установената практика относно числеността на учениците по паралелки за съответните етапи на образование, съгласно </t>
  </si>
  <si>
    <t xml:space="preserve">Приложение № 7 от Наредбата за финансирането на институциите в системата на предучилищното и училищното образование, приета с ПМС № 219 от 05.09.2017 г., обн. ДВ. бр.81 от 10.10.2017г., посл. изм. ДВ. бр.70 от 20.08.2024г. </t>
  </si>
  <si>
    <t>Средната численост на учениците по паралелки за съответните етапи е 22 ученици и се разделя на средната численост на група за провеждане на допълнително обучение - 5 ученика, като полученият резултат представлява коефициента за индексиране (КИ) на ЕР за съответния етап на образование.</t>
  </si>
  <si>
    <t>1.126.	Обучение на ученици от втори гимназиален етап на образование или втори гимназиален етап на професионално образование в групи средно от 5 ученици (10 учебни часа)</t>
  </si>
  <si>
    <r>
      <rPr>
        <sz val="11"/>
        <color rgb="FF000000"/>
        <rFont val="Calibri"/>
        <charset val="134"/>
        <scheme val="minor"/>
      </rPr>
      <t xml:space="preserve">1.127.	Обучение с продължителност </t>
    </r>
    <r>
      <rPr>
        <sz val="11"/>
        <rFont val="Calibri"/>
        <charset val="204"/>
        <scheme val="minor"/>
      </rPr>
      <t>от 60 учебни часа</t>
    </r>
    <r>
      <rPr>
        <sz val="11"/>
        <color rgb="FFC00000"/>
        <rFont val="Calibri"/>
        <charset val="204"/>
        <scheme val="minor"/>
      </rPr>
      <t xml:space="preserve"> </t>
    </r>
    <r>
      <rPr>
        <sz val="11"/>
        <color rgb="FF000000"/>
        <rFont val="Calibri"/>
        <charset val="134"/>
        <scheme val="minor"/>
      </rPr>
      <t>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r>
  </si>
  <si>
    <t>1.128.	Обучение с продължителност от 30 учебни часа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</si>
  <si>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r>
      <rPr>
        <sz val="11"/>
        <color theme="1"/>
        <rFont val="Calibri"/>
        <charset val="134"/>
        <scheme val="minor"/>
      </rPr>
      <t xml:space="preserve">Във връзка с актуализация на ЕР 1.149-1.150 се приема, че обученията за опресняване на знанията по учебен предмет по избор на образователните медиатори/помощници на учителя, могат да се провеждат в училище най-често в малки групи, средно от 5 участници  ИЛИ да се провеждат от обучителни организации/ обучители извън училищната среда. </t>
    </r>
    <r>
      <rPr>
        <b/>
        <sz val="11"/>
        <color theme="1"/>
        <rFont val="Calibri"/>
        <charset val="204"/>
        <scheme val="minor"/>
      </rPr>
      <t>Приема се, че 1 образователен медиатор/помощник на учителя може ефективно да участва в обучения в училище по учебни предмети, свързани с функционалната характеристика на участника и подкрепата на учениците за полагане на ДЗИ, за не повече от 60 учебни часа (3 месеца по 20 часа), незвисимо колко предмета обхваща такова обучение. За някои участници може да е достатъчно провеждането на по-кратко обучение с продължителност от 30 учебни часа. Тъй като са аналогични по съдържателен обхват и продължителност за изчисляване на размера на ЕР 1.149-1.150 е оправдано да се използват единичните разходи 1.127-1.128  за обученията за опресняване на знанията на лица и младежи от уязвими групи.</t>
    </r>
  </si>
  <si>
    <t>1.149.	Обучения на образователни медиатори/помощници на учителя по предмети от учебната програма за опресняване на знанията и актуализация на компетентностите им (курс с продължителност от поне 60 учебни часа)</t>
  </si>
  <si>
    <t>1.150. Обучения на образователни медиатори/помощници на учителя по предмети от учебната програма за опресняване на знанията и актуализация на компетентностите им (курс с продължителност от поне 30 учебни часа)</t>
  </si>
  <si>
    <t>Източник:</t>
  </si>
  <si>
    <t>№</t>
  </si>
  <si>
    <t>Университет</t>
  </si>
  <si>
    <t>АГРАРЕН УНИВЕРСИТЕТ – ПЛОВДИВ</t>
  </si>
  <si>
    <t>АКАДЕМИЯ ЗА МУЗИКАЛНО, ТАНЦОВО И ИЗОБРАЗИТЕЛНО ИЗКУСТВО „ПРОФ. АСЕН ДИАМАНДИЕВ“ – ПЛОВДИВ</t>
  </si>
  <si>
    <t>АКАДЕМИЯ НА МИНИСТЕРСТВО НА ВЪТРЕШНИТЕ РАБОТИ – СОФИЯ</t>
  </si>
  <si>
    <t>АМЕРИКАНСКИ УНИВЕРСИТЕТ В БЪЛГАРИЯ – БЛАГОЕВГРАД</t>
  </si>
  <si>
    <t>БУРГАСКИ СВОБОДЕН УНИВЕРСИТЕТ - БУРГАС</t>
  </si>
  <si>
    <t>ВАРНЕНСКИ СВОБОДЕН УНИВЕРСИТЕТ „ЧЕРНОРИЗЕЦ ХРАБЪР“ – ВАРНА</t>
  </si>
  <si>
    <t>ВЕЛИКОТЪРНОВСКИ УНИВЕРСИТЕТ „СВ. СВ. КИРИЛ И МЕТОДИЙ“</t>
  </si>
  <si>
    <t>ВИСШЕ ВОЕННОВЪЗДУШНО УЧИЛИЩЕ „ГЕОРГИ БЕНКОВСКИ“ – ДОЛНА МИТРОПОЛИЯ</t>
  </si>
  <si>
    <t>ВИСШЕ ВОЕННОМОРСКО УЧИЛИЩЕ „Н. Й. ВАПЦАРОВ“ – ВАРНА</t>
  </si>
  <si>
    <t>ВИСШЕ СТРОИТЕЛНО УЧИЛИЩЕ „ЛЮБЕН КАРАВЕЛОВ“ – СОФИЯ</t>
  </si>
  <si>
    <t>ВИСШЕ ТРАНСПОРТНО УЧИЛИЩЕ „ТОДОР КАБЛЕШКОВ“ – СОФИЯ</t>
  </si>
  <si>
    <t>ВИСШЕ УЧИЛИЩЕ ПО АГРОБИЗНЕС И РАЗВИТИЕ НА РЕГИОНИТЕ - ПЛОВДИВ</t>
  </si>
  <si>
    <t>ВИСШЕ УЧИЛИЩЕ ПО МЕНИДЖМЪНТ – ВАРНА</t>
  </si>
  <si>
    <t>ВИСШЕ УЧИЛИЩЕ ПО СИГУРНОСТ И ИКОНОМИКА – ПЛОВДИВ</t>
  </si>
  <si>
    <t>ВИСШЕ УЧИЛИЩЕ ПО ТЕЛЕКОМУНИКАЦИИ И ПОЩИ – СОФИЯ</t>
  </si>
  <si>
    <t>ВОЕННА АКАДЕМИЯ „Г. С. РАКОВСКИ“ – СОФИЯ</t>
  </si>
  <si>
    <t>ЕВРОПЕЙСКИ ПОЛИТЕХНИЧЕСКИ УНИВЕРСИТЕТ – ПЕРНИК</t>
  </si>
  <si>
    <t>ИКОНОМИЧЕСКИ УНИВЕРСИТЕТ – ВАРНА</t>
  </si>
  <si>
    <t>КОЛЕЖ ПО МЕНИДЖМЪНТ, ТЪРГОВИЯ И МАРКЕТИНГ – СОФИЯ</t>
  </si>
  <si>
    <t>КОЛЕЖ ПО ТУРИЗЪМ – БЛАГОЕВГРАД</t>
  </si>
  <si>
    <t>ЛЕСОТЕХНИЧЕСКИ УНИВЕРСИТЕТ – СОФИЯ</t>
  </si>
  <si>
    <t>МЕДИЦИНСКИ УНИВЕРСИТЕТ „ПРОФ. Д-Р ПАРАСКЕВ СТОЯНОВ“ – ВАРНА</t>
  </si>
  <si>
    <t>МЕДИЦИНСКИ УНИВЕРСИТЕТ – ПЛЕВЕН</t>
  </si>
  <si>
    <t>МЕДИЦИНСКИ УНИВЕРСИТЕТ – ПЛОВДИВ</t>
  </si>
  <si>
    <t>МЕДИЦИНСКИ УНИВЕРСИТЕТ – СОФИЯ</t>
  </si>
  <si>
    <t>МЕЖДУНАРОДНО ВИСШЕ БИЗНЕС УЧИЛИЩЕ – БОТЕВГРАД</t>
  </si>
  <si>
    <t>МИННО-ГЕОЛОЖКИ УНИВЕРСИТЕТ „СВ. ИВАН РИЛСКИ“ – СОФИЯ</t>
  </si>
  <si>
    <t>НАЦИОНАЛЕН ВОЕНЕН УНИВЕРСИТЕТ „ВАСИЛ ЛЕВСКИ“ - ВЕЛИКО ТЪРНОВО</t>
  </si>
  <si>
    <t>НАЦИОНАЛНА АКАДЕМИЯ ЗА ТЕАТРАЛНО И ФИЛМОВО ИЗКУСТВО „КРЪСТЬО САРАФОВ“ – СОФИЯ</t>
  </si>
  <si>
    <t>80- 2ри изпит;                    50 –3ти изпит</t>
  </si>
  <si>
    <t>НАЦИОНАЛНА МУЗИКАЛНА АКАДЕМИЯ „ПРОФ. ПАНЧО ВЛАДИГЕРОВ“ – СОФИЯ</t>
  </si>
  <si>
    <t>НАЦИОНАЛНА СПОРТНА АКАДЕМИЯ „ВАСИЛ ЛЕВСКИ“ - СОФИЯ</t>
  </si>
  <si>
    <t>НАЦИОНАЛНА ХУДОЖЕСТВЕНА АКАДЕМИЯ – СОФИЯ</t>
  </si>
  <si>
    <t>НОВ БЪЛГАРСКИ УНИВЕРСИТЕТ – СОФИЯ</t>
  </si>
  <si>
    <t>ПЛОВДИВСКИ УНИВЕРСИТЕТ „ПАИСИЙ ХИЛЕНДАРСКИ“</t>
  </si>
  <si>
    <t>РУСЕНСКИ УНИВЕРСИТЕТ „АНГЕЛ КЪНЧЕВ“</t>
  </si>
  <si>
    <t>СОФИЙСКИ УНИВЕРСИТЕТ „СВ. КЛИМЕНТ ОХРИДСКИ“</t>
  </si>
  <si>
    <t>СТОПАНСКА АКАДЕМИЯ „ДИМИТЪР А. ЦЕНОВ“ – СВИЩОВ</t>
  </si>
  <si>
    <t>ТЕАТРАЛЕН КОЛЕЖ „ЛЮБЕН ГРОЙС“ – СОФИЯ</t>
  </si>
  <si>
    <t>ТЕХНИЧЕСКИ УНИВЕРСИТЕТ – ВАРНА</t>
  </si>
  <si>
    <t>ТЕХНИЧЕСКИ УНИВЕРСИТЕТ – ГАБРОВО</t>
  </si>
  <si>
    <t>ТЕХНИЧЕСКИ УНИВЕРСИТЕТ – СОФИЯ</t>
  </si>
  <si>
    <t>ТРАКИЙСКИ УНИВЕРСИТЕТ - СТАРА ЗАГОРА</t>
  </si>
  <si>
    <t>УНИВЕРСИТЕТ ЗА НАЦИОНАЛНО И СВЕТОВНО СТОПАНСТВО – СОФИЯ</t>
  </si>
  <si>
    <t>УНИВЕРСИТЕТ ПО АРХИТЕКТУРА, СТРОИТЕЛСТВО И ГЕОДЕЗИЯ – СОФИЯ</t>
  </si>
  <si>
    <t>УНИВЕРСИТЕТ ПО БИБЛИОТЕКОЗНАНИЕ И ИНФОРМАЦИОННИ ТЕХНОЛОГИИ – СОФИЯ</t>
  </si>
  <si>
    <t>УНИВЕРСИТЕТ ПО ХРАНИТЕЛНИ ТЕХНОЛОГИИ – ПЛОВДИВ</t>
  </si>
  <si>
    <t>ХИМИКОТЕХНОЛОГИЧЕН И МЕТАЛУРГИЧЕН УНИВЕРСИТЕТ – СОФИЯ</t>
  </si>
  <si>
    <t>ШУМЕНСКИ УНИВЕРСИТЕТ „ЕПИСКОП КОНСТАНТИН ПРЕСЛАВСКИ“</t>
  </si>
  <si>
    <t>ЮГОЗАПАДЕН УНИВЕРСИТЕТ „НЕОФИТ РИЛСКИ“ – БЛАГОЕВГРАД</t>
  </si>
  <si>
    <t>Средна стойност</t>
  </si>
  <si>
    <t>Медианна стойност**</t>
  </si>
  <si>
    <t>Осреднен разход за КС такси на база медианната стойност</t>
  </si>
  <si>
    <t>ЕР за КС такси с признаване на ДЗИ</t>
  </si>
  <si>
    <t>ЕР за КС такси с полагане на КС изпит</t>
  </si>
  <si>
    <t>ЕР-2020 г.</t>
  </si>
  <si>
    <t>Актуализиран ЕР-2024 г.</t>
  </si>
  <si>
    <t>**Тъй като е възможно евентуално несъразмерно влияние върху средната стойност, причинено от по-високите такси, прилагани от някои специализирани ВУ, то се изчислява и медианната стойност на двата вида КС такси. Вижда се, че няма съществено разминаване между изчислените средна стойност и медианна стойност, което оправдава прилагането на единичен разход за всички висши училища на база на изчислената медианна стойност, без да е необходимо да се прави допълнително групиране на ВУ.</t>
  </si>
  <si>
    <t>Актуализация на единичен разход за пътуване за 1 участник в КС кампания на база Еразъм+, Ръководство за програмата 2025 (Версия 1 19/11/2024 (2025 г.)), стр. 138</t>
  </si>
  <si>
    <t xml:space="preserve">Източник: </t>
  </si>
  <si>
    <t>Еразъм+, Ръководство за програмата 2025 (Версия 1 19/11/2024 (2025 г.))</t>
  </si>
  <si>
    <t>ЕР за пътуване - 
2020 г.</t>
  </si>
  <si>
    <t>Актуализиран ЕР за пътуване - 
2024 г.</t>
  </si>
  <si>
    <r>
      <rPr>
        <sz val="12"/>
        <color rgb="FF000000"/>
        <rFont val="Calibri"/>
        <charset val="134"/>
        <scheme val="minor"/>
      </rPr>
      <t xml:space="preserve">ЕР за пътуване на участници, които кандидатстват във ВУ, което се намира в </t>
    </r>
    <r>
      <rPr>
        <b/>
        <sz val="12"/>
        <color rgb="FF000000"/>
        <rFont val="Calibri"/>
        <charset val="204"/>
        <scheme val="minor"/>
      </rPr>
      <t>същото населено място/община, където живее кандидатът</t>
    </r>
    <r>
      <rPr>
        <sz val="12"/>
        <color rgb="FF000000"/>
        <rFont val="Calibri"/>
        <charset val="134"/>
        <scheme val="minor"/>
      </rPr>
      <t>.</t>
    </r>
  </si>
  <si>
    <r>
      <rPr>
        <sz val="12"/>
        <color rgb="FF000000"/>
        <rFont val="Calibri"/>
        <charset val="204"/>
        <scheme val="minor"/>
      </rPr>
      <t xml:space="preserve">ЕР за пътуване при кандидатстване чрез полагане на изпит/и по професионално направление, по което се извършва обучение във </t>
    </r>
    <r>
      <rPr>
        <b/>
        <sz val="12"/>
        <color rgb="FF000000"/>
        <rFont val="Calibri"/>
        <charset val="204"/>
        <scheme val="minor"/>
      </rPr>
      <t>ВУ, което се намира на разстояние от 10 до 99 км (изчислено съгласно калкулатора на ЕК) от местоживеенето на участник</t>
    </r>
    <r>
      <rPr>
        <sz val="12"/>
        <color rgb="FF000000"/>
        <rFont val="Calibri"/>
        <charset val="204"/>
        <scheme val="minor"/>
      </rPr>
      <t>а.</t>
    </r>
  </si>
  <si>
    <r>
      <rPr>
        <sz val="12"/>
        <color rgb="FF000000"/>
        <rFont val="Calibri"/>
        <charset val="204"/>
        <scheme val="minor"/>
      </rPr>
      <t xml:space="preserve">ЕР за пътуване при кандидатстване чрез полагане на изпит/и по професионално направление, по което се извършва обучение във </t>
    </r>
    <r>
      <rPr>
        <b/>
        <sz val="12"/>
        <color rgb="FF000000"/>
        <rFont val="Calibri"/>
        <charset val="204"/>
        <scheme val="minor"/>
      </rPr>
      <t>ВУ, което се намира на разстояние от 100 до 499 км (изчислено съгласно калкулатора на ЕК) от местоживеенето на участника.</t>
    </r>
  </si>
  <si>
    <r>
      <rPr>
        <sz val="12"/>
        <color rgb="FF000000"/>
        <rFont val="Calibri"/>
        <charset val="204"/>
        <scheme val="minor"/>
      </rPr>
      <t xml:space="preserve">ЕР за пътуване при записване за обучение във </t>
    </r>
    <r>
      <rPr>
        <b/>
        <sz val="12"/>
        <color rgb="FF000000"/>
        <rFont val="Calibri"/>
        <charset val="204"/>
        <scheme val="minor"/>
      </rPr>
      <t>ВУ, което се намира на разстояние от 10 до 99 км (изчислено съгласно калкулатора на ЕК) от местоживеенето на участник</t>
    </r>
    <r>
      <rPr>
        <sz val="12"/>
        <color rgb="FF000000"/>
        <rFont val="Calibri"/>
        <charset val="204"/>
        <scheme val="minor"/>
      </rPr>
      <t>а.</t>
    </r>
  </si>
  <si>
    <r>
      <rPr>
        <sz val="12"/>
        <color rgb="FF000000"/>
        <rFont val="Calibri"/>
        <charset val="204"/>
        <scheme val="minor"/>
      </rPr>
      <t xml:space="preserve">ЕР за пътуване при записване за обучение във </t>
    </r>
    <r>
      <rPr>
        <b/>
        <sz val="12"/>
        <color rgb="FF000000"/>
        <rFont val="Calibri"/>
        <charset val="204"/>
        <scheme val="minor"/>
      </rPr>
      <t>ВУ, което се намира на разстояние от 100 до 499 км (изчислено съгласно калкулатора на ЕК) от местоживеенето на участника.</t>
    </r>
  </si>
  <si>
    <t>При определянето на единичния разход за пътуване се взема предвид разстоянието до най-близкото ВУ, в което е налично желаното от кандидата професионално направление, независимо че реалното кандидатстване може да се извърши в друго ВУ, което се намира на по-голямо разстояние. Проверката се извършва в Регистъра на висшите училища (https://rvu.nacid.bg/home), където са посочени всички акредитирани професионални направления.</t>
  </si>
  <si>
    <t>Актуализация на единичен разход за настаняване/нощувки на един участник в кандидат-студентска кампания</t>
  </si>
  <si>
    <t>Индексиране с данни за 2024 г. с натрупване спрямо базовата година 2020 г.*</t>
  </si>
  <si>
    <t>*Извадка от използваните статистически данни от Евростат е представена в работен лист "ЕР 1.119-1.125"</t>
  </si>
  <si>
    <t>За актуализиране на eдиничния разход за настаняване/нощувки при кандидатстване чрез полагане на изпит/и във ВУ, оето се намира извън административната област на участника и е на разстояние от 10 до 499 км (изчислено съгласно калкулатора на ЕК) от местоживеенето на участника, се прилага следната формула:</t>
  </si>
  <si>
    <t>ЕР-Нов = ЕР-Стар + ЕР-Стар х LCIedu-Нов %</t>
  </si>
  <si>
    <t xml:space="preserve">ЕР-Стар – единичен разход, който се прилага преди актуализацията </t>
  </si>
  <si>
    <t>ЕР-Нов – актуализиран единичен разход за настаняване/нощувки при кандидатстване чрез полагане на изпит/и във ВУ, оето се намира извън административната област на участника и е на разстояние от 10 до 499 км (изчислено съгласно калкулатора на ЕК) от местоживеенето на участника</t>
  </si>
  <si>
    <t>Актуализиран единичен разход                              (Базова година - 2024 г.)*</t>
  </si>
  <si>
    <t>Eдиничен разход за настаняване/нощувки при кандидатстване чрез полагане на изпит/и във ВУ, което се намира извън административната област на участника и е на разстояние от 10 до 499 км (изчислено съгласно калкулатора на ЕК) от местоживеенето на участника</t>
  </si>
  <si>
    <t>*Актуализираният единичен разход се закръгля към най-близката десетица или цяло число, завършващо на 5, съгласно общото аритметично правило.</t>
  </si>
  <si>
    <t xml:space="preserve">При изчисляването на единичния разход за настаняване/нощувки на един участник в КС кампания, се приема, че кандидатстудентът извършва разходи за поне 2 нощувки на хотелски начала в студентски общежития. Основанието за това е, че при кандидатстване във ВУ чрез полагане на изпити кандидат-студентът обикновено полага поне 2 изпита (в едно ВУ по различни предмети или в 2 различни университета по един и същи предмет). Тъй като КС изпити се полагат в различни дни, то следва да се предвидят най-малко 2 нощувки. </t>
  </si>
  <si>
    <r>
      <rPr>
        <sz val="11"/>
        <color rgb="FF000000"/>
        <rFont val="Calibri"/>
        <charset val="204"/>
        <scheme val="minor"/>
      </rPr>
      <t xml:space="preserve">1.129  Индивидуална помощ за ученици, лица и младежи от уязвими групи за участие в кандидатстудентска кампания </t>
    </r>
    <r>
      <rPr>
        <i/>
        <sz val="11"/>
        <color rgb="FF000000"/>
        <rFont val="Calibri"/>
        <charset val="204"/>
        <scheme val="minor"/>
      </rPr>
      <t>чрез признаване на оценка/и от ДЗИ във ВУ, което се намира в населеното място или общината на участника или в което е възможно дистанционно подаване на КС документи (независимо от местоположението на ВУ)</t>
    </r>
  </si>
  <si>
    <r>
      <rPr>
        <sz val="11"/>
        <color rgb="FF000000"/>
        <rFont val="Calibri"/>
        <charset val="204"/>
        <scheme val="minor"/>
      </rPr>
      <t xml:space="preserve">1.130 Индивидуална помощ за ученици, лица и младежи от уязвими групи за участие в кандидатстудентска кампания </t>
    </r>
    <r>
      <rPr>
        <i/>
        <sz val="11"/>
        <color rgb="FF000000"/>
        <rFont val="Calibri"/>
        <charset val="204"/>
        <scheme val="minor"/>
      </rPr>
      <t>чрез признаване на оценка/и от ДЗИ във ВУ, което не се намира в населеното място или общината на участника и в което не е възможно дистанционно подаване на КС документи</t>
    </r>
  </si>
  <si>
    <r>
      <rPr>
        <sz val="11"/>
        <color rgb="FF000000"/>
        <rFont val="Calibri"/>
        <charset val="204"/>
        <scheme val="minor"/>
      </rPr>
      <t xml:space="preserve">1.132 Индивидуална помощ за ученици, лица и младежи от уязвими групи за участие в кандидатстудентска кампания </t>
    </r>
    <r>
      <rPr>
        <i/>
        <sz val="11"/>
        <color rgb="FF000000"/>
        <rFont val="Calibri"/>
        <charset val="204"/>
        <scheme val="minor"/>
      </rPr>
      <t>чрез полагане на изпит/и по професионално направление, по което се извършва обучение във ВУ, което се намира в административната област на участника и е на разстояние от 10 до 99 км (изчислено съгласно калкулатора на ЕК) от местоживеенето на участника</t>
    </r>
    <r>
      <rPr>
        <sz val="11"/>
        <color rgb="FF000000"/>
        <rFont val="Calibri"/>
        <charset val="204"/>
        <scheme val="minor"/>
      </rPr>
      <t xml:space="preserve"> </t>
    </r>
    <r>
      <rPr>
        <sz val="11"/>
        <color rgb="FFC00000"/>
        <rFont val="Calibri"/>
        <charset val="204"/>
        <scheme val="minor"/>
      </rPr>
      <t>(не се предоставя подкрепа за настаняване)</t>
    </r>
  </si>
  <si>
    <r>
      <rPr>
        <sz val="11"/>
        <color rgb="FF000000"/>
        <rFont val="Calibri"/>
        <charset val="204"/>
        <scheme val="minor"/>
      </rPr>
      <t xml:space="preserve">1.133 Индивидуална помощ за ученици, лица и младежи от уязвими групи за участие в кандидатстудентска кампания </t>
    </r>
    <r>
      <rPr>
        <i/>
        <sz val="11"/>
        <color rgb="FF000000"/>
        <rFont val="Calibri"/>
        <charset val="204"/>
        <scheme val="minor"/>
      </rPr>
      <t>чрез полагане на изпит/и по професионално направление, по което се извършва обучение във ВУ, което се намира извън административната област на участника и е на разстояние от 10 до 99 км (изчислено съгласно калкулатора на ЕК) от местоживеенето на участника</t>
    </r>
    <r>
      <rPr>
        <sz val="11"/>
        <color rgb="FF000000"/>
        <rFont val="Calibri"/>
        <charset val="204"/>
        <scheme val="minor"/>
      </rPr>
      <t xml:space="preserve"> </t>
    </r>
    <r>
      <rPr>
        <sz val="11"/>
        <color rgb="FFC00000"/>
        <rFont val="Calibri"/>
        <charset val="204"/>
        <scheme val="minor"/>
      </rPr>
      <t>(предоставя се подкрепа за пътуване и настаняване)</t>
    </r>
  </si>
  <si>
    <r>
      <rPr>
        <sz val="11"/>
        <color rgb="FF000000"/>
        <rFont val="Calibri"/>
        <charset val="204"/>
        <scheme val="minor"/>
      </rPr>
      <t>1.134 Индивидуална помощ за ученици, лица и младежи от уязвими групи за участие в кандидатстудентска кампания</t>
    </r>
    <r>
      <rPr>
        <i/>
        <sz val="11"/>
        <color rgb="FF000000"/>
        <rFont val="Calibri"/>
        <charset val="204"/>
        <scheme val="minor"/>
      </rPr>
      <t xml:space="preserve"> чрез полагане на изпит/и по професионално направление, по което се извършва обучение във ВУ, което се намира на разстояние от 100 до 499 км (изчислено съгласно калкулатора на ЕК) от местоживеенето на участника</t>
    </r>
    <r>
      <rPr>
        <sz val="11"/>
        <color rgb="FF000000"/>
        <rFont val="Calibri"/>
        <charset val="204"/>
        <scheme val="minor"/>
      </rPr>
      <t xml:space="preserve"> </t>
    </r>
    <r>
      <rPr>
        <sz val="11"/>
        <color rgb="FFC00000"/>
        <rFont val="Calibri"/>
        <charset val="204"/>
        <scheme val="minor"/>
      </rPr>
      <t>(предоставя се подкрепа за участие в КС чрез полагане на изпит, за пътуване и настаняване)</t>
    </r>
  </si>
  <si>
    <r>
      <rPr>
        <sz val="11"/>
        <color rgb="FF000000"/>
        <rFont val="Calibri"/>
        <charset val="204"/>
        <scheme val="minor"/>
      </rPr>
      <t xml:space="preserve">1.135 Индивидуална помощ за ученици, лица и младежи от уязвими групи след успешно участие в кандидатстудентска кампания </t>
    </r>
    <r>
      <rPr>
        <i/>
        <sz val="11"/>
        <color rgb="FF000000"/>
        <rFont val="Calibri"/>
        <charset val="204"/>
        <scheme val="minor"/>
      </rPr>
      <t>за записване за обучение във ВУ, което се намира на разстояние от 10 до 99 км (изчислено съгласно калкулатора на ЕК) от местоживеенето на участника</t>
    </r>
    <r>
      <rPr>
        <sz val="11"/>
        <color rgb="FF000000"/>
        <rFont val="Calibri"/>
        <charset val="204"/>
        <scheme val="minor"/>
      </rPr>
      <t xml:space="preserve"> </t>
    </r>
    <r>
      <rPr>
        <sz val="11"/>
        <color rgb="FFC00000"/>
        <rFont val="Calibri"/>
        <charset val="204"/>
        <scheme val="minor"/>
      </rPr>
      <t>(предоставя се подкрепа за пътуване)</t>
    </r>
  </si>
  <si>
    <r>
      <rPr>
        <sz val="11"/>
        <color rgb="FF000000"/>
        <rFont val="Calibri"/>
        <charset val="204"/>
        <scheme val="minor"/>
      </rPr>
      <t xml:space="preserve">1.136 Индивидуална помощ за ученици, лица и младежи от уязвими групи след успешно участие в кандидатстудентска кампания </t>
    </r>
    <r>
      <rPr>
        <i/>
        <sz val="11"/>
        <color rgb="FF000000"/>
        <rFont val="Calibri"/>
        <charset val="204"/>
        <scheme val="minor"/>
      </rPr>
      <t xml:space="preserve">за записване за обучение във ВУ, което се намира на разстояние от 100 до 499 км (изчислено съгласно калкулатора на ЕК) от местоживеенето на участника </t>
    </r>
    <r>
      <rPr>
        <sz val="11"/>
        <color rgb="FFC00000"/>
        <rFont val="Calibri"/>
        <charset val="204"/>
        <scheme val="minor"/>
      </rPr>
      <t>(предоставя се подкрепа за пътуване)</t>
    </r>
  </si>
  <si>
    <t xml:space="preserve">Актуализация на единичния разход за индивидуална помощ за менторство на студенти от уязвими групи </t>
  </si>
  <si>
    <t>Индексиране с данни за 2024 г. с натрупване спрямо базовата година 2023 г.</t>
  </si>
  <si>
    <t>*Извадка от използваните статистически данни от Евростат е представена в шийт "Актуализация ЕР 1.119-1.125"</t>
  </si>
  <si>
    <t>Единичен разход 1.1 - 2020 г.</t>
  </si>
  <si>
    <t>Единичен разход - 
2023 г.</t>
  </si>
  <si>
    <t>3.27. Възнаграждения на педагогическите специалисти за 1 отработен астрономически час (базиран на единичен разход 1.1)</t>
  </si>
  <si>
    <t>Единичен разход - 
1.7 - 2020 г.</t>
  </si>
  <si>
    <t>1.7. Възнаграждения на експерт административни дейности за 1 отработен астрономически час</t>
  </si>
  <si>
    <t>Почасова ставка за отработен 1 астрономически час за менторство                              (Базова година - 2024 г.)</t>
  </si>
  <si>
    <r>
      <rPr>
        <sz val="12"/>
        <color rgb="FF000000"/>
        <rFont val="Calibri"/>
        <charset val="134"/>
        <scheme val="minor"/>
      </rPr>
      <t xml:space="preserve">1.137. Индивидуална помощ за менторство на студенти от уязвими групи в </t>
    </r>
    <r>
      <rPr>
        <b/>
        <u/>
        <sz val="12"/>
        <color rgb="FF000000"/>
        <rFont val="Calibri"/>
        <charset val="134"/>
        <scheme val="minor"/>
      </rPr>
      <t>първи/втори курс</t>
    </r>
    <r>
      <rPr>
        <sz val="12"/>
        <color rgb="FF000000"/>
        <rFont val="Calibri"/>
        <charset val="134"/>
        <scheme val="minor"/>
      </rPr>
      <t xml:space="preserve"> </t>
    </r>
    <r>
      <rPr>
        <i/>
        <sz val="12"/>
        <color rgb="FF000000"/>
        <rFont val="Calibri"/>
        <charset val="134"/>
        <scheme val="minor"/>
      </rPr>
      <t>с продължителност максимум 40 отработени часове от ментора - служител на администрацията на ВУ или студент от горните курсове</t>
    </r>
  </si>
  <si>
    <r>
      <rPr>
        <sz val="12"/>
        <color rgb="FF000000"/>
        <rFont val="Calibri"/>
        <charset val="204"/>
        <scheme val="minor"/>
      </rPr>
      <t xml:space="preserve">1.138. Индивидуална помощ за менторство на студенти от уязвими групи в </t>
    </r>
    <r>
      <rPr>
        <b/>
        <u/>
        <sz val="12"/>
        <color rgb="FF000000"/>
        <rFont val="Calibri"/>
        <charset val="204"/>
        <scheme val="minor"/>
      </rPr>
      <t>първи/втори курс</t>
    </r>
    <r>
      <rPr>
        <sz val="12"/>
        <color rgb="FF000000"/>
        <rFont val="Calibri"/>
        <charset val="204"/>
        <scheme val="minor"/>
      </rPr>
      <t xml:space="preserve"> </t>
    </r>
    <r>
      <rPr>
        <i/>
        <sz val="12"/>
        <color rgb="FF000000"/>
        <rFont val="Calibri"/>
        <charset val="204"/>
        <scheme val="minor"/>
      </rPr>
      <t>с продължителност максимум 40 отработени часове от ментора - докторант или преподавател във ВУ</t>
    </r>
  </si>
  <si>
    <r>
      <rPr>
        <b/>
        <u/>
        <sz val="12"/>
        <color rgb="FF000000"/>
        <rFont val="Calibri"/>
        <charset val="204"/>
        <scheme val="minor"/>
      </rPr>
      <t>Забележка:</t>
    </r>
    <r>
      <rPr>
        <sz val="12"/>
        <color rgb="FF000000"/>
        <rFont val="Calibri"/>
        <charset val="204"/>
        <scheme val="minor"/>
      </rPr>
      <t xml:space="preserve"> При атуализацията на ЕР 1.137-1.138 се запазва пропорцията между двата вида разходи за менторство в зависимост от типа на лицето, което предоставя тази услуга. За базовата 2020 г. размерът на ЕР 1.7 (почасова ставка за експерт административни дейности) е равен на 55% от стойността на ЕР 1.1 (почасова ставка за преподавател). Следователно актуализираната стойност на ЕР 1.7 ще представлява 55% дял от актуализираната стойност на ЕР 3.27 (или 1.1), т.е. почасовата ставка за отработен 1 астрономически час за менторство на студенти от уязвими групи от ментор - служител на администрацията на ВУ или студент от горните курсове, ще е равна на 21 лв.</t>
    </r>
  </si>
  <si>
    <t>ВАЖНО! Еднократни суми 1.137-1.138 са изчислени и обосновани съгласно Стандартна таблица на разходите за единица продукт по процедура BG05M2OP001-3.019 „Подкрепа на уязвими групи за достъп до висше образование“ и методология, обосноваваща изведените размери на разходите, утвърдена от Ръководителя на УО на 05.01.2022 г. В първоначалната редакция на въпросните еднократни суми се предвижда индивидуалната помощ за менторство да се предоставя в рамките само на първи курс. С решение на IV-то заседание на КН на ПО, състояло се на 26-28.11.2024 г. е одобрена операция "Достъп на уязвими групи и непедагогически персонал до висше образование", като в рамките на допустимите разходи е прието разширяването на обхвата на предоставянето на индивидуална помощ за менторство и за втори курс студенти от уязвими групи. С оглед на това, че естеството, продължителността на менторството (максимум 40 астрономически часа за 1 академична година) и лицата, които могат да предоставят менторство и през двете академични години (първи и втори курс) са едни и същи, е обосновано да се приеме, че и размерът на индивидуалната помощ ще е един и същ. Ето защо УО на ПО редактира наименованието на еднократни суми 1.137-1.138 като думите "първи курс" се заменят с "първи/втори курс".</t>
  </si>
  <si>
    <t>Единичен разход - 2021 г.</t>
  </si>
  <si>
    <t>Актуализиран единичен разход                              (Базова година - 2024 г.) със закръгление до 0</t>
  </si>
  <si>
    <r>
      <rPr>
        <sz val="12"/>
        <color rgb="FF000000"/>
        <rFont val="Calibri"/>
        <charset val="134"/>
        <scheme val="minor"/>
      </rPr>
      <t xml:space="preserve">1.139.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Педагогически науки</t>
    </r>
    <r>
      <rPr>
        <sz val="12"/>
        <color rgb="FF000000"/>
        <rFont val="Calibri"/>
        <charset val="134"/>
        <scheme val="minor"/>
      </rPr>
      <t xml:space="preserve"> за първата/втората академична година за студенти от уязвими групи</t>
    </r>
  </si>
  <si>
    <t>Редовно</t>
  </si>
  <si>
    <t>Задочно</t>
  </si>
  <si>
    <r>
      <rPr>
        <sz val="12"/>
        <color rgb="FF000000"/>
        <rFont val="Calibri"/>
        <charset val="134"/>
        <scheme val="minor"/>
      </rPr>
      <t xml:space="preserve">1.140.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Хуманитарни науки</t>
    </r>
    <r>
      <rPr>
        <sz val="12"/>
        <color rgb="FF000000"/>
        <rFont val="Calibri"/>
        <charset val="134"/>
        <scheme val="minor"/>
      </rPr>
      <t xml:space="preserve"> за първата/втората академична година за студенти от уязвими групи</t>
    </r>
  </si>
  <si>
    <r>
      <rPr>
        <sz val="12"/>
        <color rgb="FF000000"/>
        <rFont val="Calibri"/>
        <charset val="134"/>
        <scheme val="minor"/>
      </rPr>
      <t xml:space="preserve">1.141.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Социални, стопански и правни науки</t>
    </r>
    <r>
      <rPr>
        <sz val="12"/>
        <color rgb="FF000000"/>
        <rFont val="Calibri"/>
        <charset val="134"/>
        <scheme val="minor"/>
      </rPr>
      <t xml:space="preserve"> за първата/втората академична година за студенти от уязвими групи</t>
    </r>
  </si>
  <si>
    <r>
      <rPr>
        <sz val="12"/>
        <color rgb="FF000000"/>
        <rFont val="Calibri"/>
        <charset val="134"/>
        <scheme val="minor"/>
      </rPr>
      <t xml:space="preserve">1.142.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 xml:space="preserve">Природни науки, математика и информатика </t>
    </r>
    <r>
      <rPr>
        <sz val="12"/>
        <color rgb="FF000000"/>
        <rFont val="Calibri"/>
        <charset val="134"/>
        <scheme val="minor"/>
      </rPr>
      <t>за първата/втората академична година за студенти от уязвими групи</t>
    </r>
  </si>
  <si>
    <r>
      <rPr>
        <sz val="12"/>
        <color rgb="FF000000"/>
        <rFont val="Calibri"/>
        <charset val="134"/>
        <scheme val="minor"/>
      </rPr>
      <t xml:space="preserve">1.143.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Технически науки</t>
    </r>
    <r>
      <rPr>
        <sz val="12"/>
        <color rgb="FF000000"/>
        <rFont val="Calibri"/>
        <charset val="134"/>
        <scheme val="minor"/>
      </rPr>
      <t xml:space="preserve"> за първата/втората академична година за студенти от уязвими групи</t>
    </r>
  </si>
  <si>
    <r>
      <rPr>
        <sz val="12"/>
        <color rgb="FF000000"/>
        <rFont val="Calibri"/>
        <charset val="134"/>
        <scheme val="minor"/>
      </rPr>
      <t xml:space="preserve">1.144.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 xml:space="preserve">Аграрни науки и ветеринарна медицина </t>
    </r>
    <r>
      <rPr>
        <sz val="12"/>
        <color rgb="FF000000"/>
        <rFont val="Calibri"/>
        <charset val="134"/>
        <scheme val="minor"/>
      </rPr>
      <t>за първата/втората академична година за студенти от уязвими групи</t>
    </r>
  </si>
  <si>
    <r>
      <rPr>
        <sz val="12"/>
        <color rgb="FF000000"/>
        <rFont val="Calibri"/>
        <charset val="134"/>
        <scheme val="minor"/>
      </rPr>
      <t xml:space="preserve">1.145.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Здравеопазване и спорт</t>
    </r>
    <r>
      <rPr>
        <sz val="12"/>
        <color rgb="FF000000"/>
        <rFont val="Calibri"/>
        <charset val="134"/>
        <scheme val="minor"/>
      </rPr>
      <t xml:space="preserve"> за първата/втората академична година за студенти от уязвими групи</t>
    </r>
  </si>
  <si>
    <r>
      <rPr>
        <sz val="12"/>
        <color rgb="FF000000"/>
        <rFont val="Calibri"/>
        <charset val="134"/>
        <scheme val="minor"/>
      </rPr>
      <t xml:space="preserve">1.146.	Индивидуална помощ за годишната такса за редовно или задочно обучение в област на висше образование </t>
    </r>
    <r>
      <rPr>
        <b/>
        <i/>
        <sz val="12"/>
        <color rgb="FF000000"/>
        <rFont val="Calibri"/>
        <charset val="204"/>
        <scheme val="minor"/>
      </rPr>
      <t>Изкуства</t>
    </r>
    <r>
      <rPr>
        <sz val="12"/>
        <color rgb="FF000000"/>
        <rFont val="Calibri"/>
        <charset val="134"/>
        <scheme val="minor"/>
      </rPr>
      <t xml:space="preserve"> за първата/втората академична година за студенти от уязвими групи</t>
    </r>
  </si>
  <si>
    <r>
      <rPr>
        <sz val="12"/>
        <color rgb="FF000000"/>
        <rFont val="Calibri"/>
        <charset val="134"/>
        <scheme val="minor"/>
      </rPr>
      <t xml:space="preserve">1.147.	Индивидуална помощ за годишната такса за редовно или задочно обучение в област на висшето образование </t>
    </r>
    <r>
      <rPr>
        <b/>
        <i/>
        <sz val="12"/>
        <color rgb="FF000000"/>
        <rFont val="Calibri"/>
        <charset val="204"/>
        <scheme val="minor"/>
      </rPr>
      <t>Сигурност и отбрана</t>
    </r>
    <r>
      <rPr>
        <sz val="12"/>
        <color rgb="FF000000"/>
        <rFont val="Calibri"/>
        <charset val="134"/>
        <scheme val="minor"/>
      </rPr>
      <t xml:space="preserve"> за първата/втората академична година за студенти от уязвими групи</t>
    </r>
  </si>
  <si>
    <t>Социални, стопански и правни науки</t>
  </si>
  <si>
    <t>Педагогически науки</t>
  </si>
  <si>
    <t>Хуманитарни науки</t>
  </si>
  <si>
    <t>Природни науки, математика и информатика</t>
  </si>
  <si>
    <t>Технически науки</t>
  </si>
  <si>
    <t>Аграрни науки и ветеринарна медицина</t>
  </si>
  <si>
    <t>Здравеопазване и спорт</t>
  </si>
  <si>
    <t>Изкуства</t>
  </si>
  <si>
    <t>Сигурност и отбрана</t>
  </si>
  <si>
    <t xml:space="preserve">Професионално направление  </t>
  </si>
  <si>
    <t>специалност</t>
  </si>
  <si>
    <t>бакалавър</t>
  </si>
  <si>
    <t>професионално направление</t>
  </si>
  <si>
    <t>редовно / дистанционно</t>
  </si>
  <si>
    <t>задочно</t>
  </si>
  <si>
    <t>СОФИЙСКИ УНИВЕРСИТЕТ „СВ. КЛИМЕНТ ОХРИДСКИ”</t>
  </si>
  <si>
    <t>Администрация и управление</t>
  </si>
  <si>
    <t>Регионално развитие и политика</t>
  </si>
  <si>
    <t>Педагогика</t>
  </si>
  <si>
    <t>Неформално образование</t>
  </si>
  <si>
    <t>История и археология</t>
  </si>
  <si>
    <t>Археология</t>
  </si>
  <si>
    <t>Биологически науки</t>
  </si>
  <si>
    <t>Агробиотехнологии</t>
  </si>
  <si>
    <t>Комуникационна и компютърна техника</t>
  </si>
  <si>
    <t>Компютърно инженерство</t>
  </si>
  <si>
    <t>Растителна защита</t>
  </si>
  <si>
    <t>Обществено здраве</t>
  </si>
  <si>
    <t>Изобразителни изкуства</t>
  </si>
  <si>
    <t>Графичен дизайн</t>
  </si>
  <si>
    <t xml:space="preserve">ПЛОВДИВСКИ УНИВЕРСИТЕТ "ПАИСИЙ ХИЛЕНДАРСКИ" </t>
  </si>
  <si>
    <t>Национална сигурност</t>
  </si>
  <si>
    <t>Публична администрация</t>
  </si>
  <si>
    <t>Архивистика и документалистика</t>
  </si>
  <si>
    <t>Биология</t>
  </si>
  <si>
    <t>Комуникации и физична електроника</t>
  </si>
  <si>
    <t xml:space="preserve">РУСЕНСКИ УНИВЕРСИТЕТ „АНГЕЛ КЪНЧЕВ“ </t>
  </si>
  <si>
    <t xml:space="preserve">Растениевъдство </t>
  </si>
  <si>
    <t>Здравни грижи</t>
  </si>
  <si>
    <t>Музикално и танцово изкуство</t>
  </si>
  <si>
    <t>Музикални медийни технологии и тонрежисура</t>
  </si>
  <si>
    <t>Стопанско управление</t>
  </si>
  <si>
    <t>Логопедия</t>
  </si>
  <si>
    <t>История</t>
  </si>
  <si>
    <t>Биомениджмънт и устойчиво развитие</t>
  </si>
  <si>
    <t>Аерокосмическо инженерство и комуникации</t>
  </si>
  <si>
    <t>ТУ – гр. Варна</t>
  </si>
  <si>
    <t>Професионално направление „Растениевъдство“</t>
  </si>
  <si>
    <t>Изобразително изкуство</t>
  </si>
  <si>
    <t>ЮГОЗАПАДЕН УНИВЕРСИТЕТ "НЕОФИТ РИЛСКИ" – гр. Благоевград</t>
  </si>
  <si>
    <t>Бизнес администрация</t>
  </si>
  <si>
    <t>Начална училищна педагогика и чужд език</t>
  </si>
  <si>
    <t>История и геополитика на Балканите</t>
  </si>
  <si>
    <t>Екология и опазване на околната среда</t>
  </si>
  <si>
    <t>Безжични мрежи и устройства</t>
  </si>
  <si>
    <t xml:space="preserve">ЛЕСОТЕХНИЧЕСКИ УНИВЕРСИТЕТ </t>
  </si>
  <si>
    <t>Растениевъдство – Агрономство, Зеленчукопроизводсво, Трайни насаждения, Регенеративно земеделие, Полевъдство, Прецизно земеделие</t>
  </si>
  <si>
    <t>Икономика</t>
  </si>
  <si>
    <t>Икономика и финанси</t>
  </si>
  <si>
    <t>Предучилищна и начална училищна педагогика</t>
  </si>
  <si>
    <t>Религия и теология</t>
  </si>
  <si>
    <t>Религията в Европа</t>
  </si>
  <si>
    <t>Молекулярна биология</t>
  </si>
  <si>
    <t>Информатика</t>
  </si>
  <si>
    <t>Растителна защита, Екологосъобразно управление на вредители по културните растения</t>
  </si>
  <si>
    <t>Театрално и филмово изкуство</t>
  </si>
  <si>
    <t xml:space="preserve">УНИВЕРСИТЕТ ПО БИБЛИОТЕКОЗНАНИЕ И ИНФОРМАЦИОННИ ТЕХНОЛОГИИ </t>
  </si>
  <si>
    <t>Счетоводство, финанси и дигитални приложения (на английски език)</t>
  </si>
  <si>
    <t>Предучилищна педагогика и чужд език</t>
  </si>
  <si>
    <t>Теология</t>
  </si>
  <si>
    <t>Науки за земята</t>
  </si>
  <si>
    <t>Климатични промени и управление (на английски език)</t>
  </si>
  <si>
    <t>Информационни системи</t>
  </si>
  <si>
    <t>Горско стопанство</t>
  </si>
  <si>
    <t>АКАДЕМИЯ НА МВР</t>
  </si>
  <si>
    <t>„Противодействие на престъпността и опазване на обществения ред“</t>
  </si>
  <si>
    <t>Туризъм</t>
  </si>
  <si>
    <t>Социална педагогика</t>
  </si>
  <si>
    <t>Филология</t>
  </si>
  <si>
    <t>Английска филология</t>
  </si>
  <si>
    <t>География</t>
  </si>
  <si>
    <t>Компютърни науки</t>
  </si>
  <si>
    <t>ВОЕННА АКАДЕМИЯ „Г. С. РАКОВСКИ“</t>
  </si>
  <si>
    <t>Обществени комуникации и информационни науки</t>
  </si>
  <si>
    <t>Връзки с обществеността</t>
  </si>
  <si>
    <t>Специална педагогика</t>
  </si>
  <si>
    <t>Арабистика</t>
  </si>
  <si>
    <t>Геология</t>
  </si>
  <si>
    <t>Софтуерно инженерство</t>
  </si>
  <si>
    <t xml:space="preserve">АГРАРЕН УНИВЕРСИТЕТ </t>
  </si>
  <si>
    <r>
      <rPr>
        <sz val="10"/>
        <color rgb="FF000000"/>
        <rFont val="Calibri"/>
        <charset val="204"/>
        <scheme val="minor"/>
      </rPr>
      <t>Растениевъдство</t>
    </r>
    <r>
      <rPr>
        <b/>
        <sz val="10"/>
        <color rgb="FFFFFFFF"/>
        <rFont val="Calibri"/>
        <charset val="204"/>
        <scheme val="minor"/>
      </rPr>
      <t xml:space="preserve"> </t>
    </r>
  </si>
  <si>
    <t>Спорт</t>
  </si>
  <si>
    <t>Комуникационен мениджмънт</t>
  </si>
  <si>
    <t>Медийна педагогика и художествена комуникация</t>
  </si>
  <si>
    <t>Геопространствени системи и технологии</t>
  </si>
  <si>
    <t>Биотехнологии</t>
  </si>
  <si>
    <r>
      <rPr>
        <sz val="10"/>
        <color rgb="FF000000"/>
        <rFont val="Calibri"/>
        <charset val="204"/>
        <scheme val="minor"/>
      </rPr>
      <t>Растителна защита</t>
    </r>
    <r>
      <rPr>
        <b/>
        <sz val="10"/>
        <color rgb="FFFFFFFF"/>
        <rFont val="Calibri"/>
        <charset val="204"/>
        <scheme val="minor"/>
      </rPr>
      <t xml:space="preserve"> </t>
    </r>
  </si>
  <si>
    <t xml:space="preserve">Обществено здраве </t>
  </si>
  <si>
    <t>ВИСШЕ ВОЕННОМОРСКО УЧИЛИЩЕ „НИКОЛА Й. ВАПЦАРОВ“</t>
  </si>
  <si>
    <t>Журналистика</t>
  </si>
  <si>
    <t>Машинно инженерство</t>
  </si>
  <si>
    <r>
      <rPr>
        <sz val="10"/>
        <color rgb="FF000000"/>
        <rFont val="Calibri"/>
        <charset val="204"/>
        <scheme val="minor"/>
      </rPr>
      <t>Животновъдство</t>
    </r>
    <r>
      <rPr>
        <b/>
        <sz val="10"/>
        <color rgb="FFFFFFFF"/>
        <rFont val="Calibri"/>
        <charset val="204"/>
        <scheme val="minor"/>
      </rPr>
      <t xml:space="preserve"> </t>
    </r>
  </si>
  <si>
    <t xml:space="preserve">Здравни грижи </t>
  </si>
  <si>
    <t xml:space="preserve">НАЦИОНАЛНА МУЗИКАЛНА АКАДЕМИЯ „ПРОФ. П. ВЛАДИГЕРОВ“ </t>
  </si>
  <si>
    <t>НАЦИОНАЛЕН ВОЕНЕН УНИВЕРСИТЕТ „ВАСИЛ ЛЕВСКИ“</t>
  </si>
  <si>
    <t>Книгоиздаване</t>
  </si>
  <si>
    <t>Педагогика на обучението по:</t>
  </si>
  <si>
    <t>Музика</t>
  </si>
  <si>
    <t>Физически науки</t>
  </si>
  <si>
    <t>Астрофизика, метеорология и геофизика</t>
  </si>
  <si>
    <t>Електротехника, електроника и автоматика</t>
  </si>
  <si>
    <t xml:space="preserve">ТРАКИЙСКИ УНИВЕРСИТЕТ </t>
  </si>
  <si>
    <t>Растениевъдство</t>
  </si>
  <si>
    <t>Кинезитерапия</t>
  </si>
  <si>
    <t>НАТФИЗ</t>
  </si>
  <si>
    <t>Среден разход за годишна такса за обучение по област на ВО "Сигурност и отбрана"</t>
  </si>
  <si>
    <t>Публични информационни системи</t>
  </si>
  <si>
    <t>Физическо възпитание и спорт</t>
  </si>
  <si>
    <t>Испанска филология</t>
  </si>
  <si>
    <t>Инженерна физика</t>
  </si>
  <si>
    <t>Животновъдство</t>
  </si>
  <si>
    <t xml:space="preserve">НАЦИОНАЛНА ХУДОЖЕСТВЕНА АКАДЕМИЯ </t>
  </si>
  <si>
    <t>Всички други специалности</t>
  </si>
  <si>
    <t>Закръгляване до цяло число</t>
  </si>
  <si>
    <t>Библиотечно - информационни науки</t>
  </si>
  <si>
    <t>Биология и английски език</t>
  </si>
  <si>
    <t>Италианска филология</t>
  </si>
  <si>
    <t>Квантова и космическа теоретична физика</t>
  </si>
  <si>
    <t>Среден разход за годишна такса за обучение по област на ВО "Аграрни науки и ветеринарна медицина"</t>
  </si>
  <si>
    <t xml:space="preserve">АКАДЕМИЯ ЗА МУЗИКАЛНО, ТАНЦОВО И ИЗОБРАЗИТЕЛНО ИЗКУСТВО </t>
  </si>
  <si>
    <t>Психология</t>
  </si>
  <si>
    <t>География и биология</t>
  </si>
  <si>
    <t>Китаистика</t>
  </si>
  <si>
    <t>Медицинска физика</t>
  </si>
  <si>
    <t>Лекарски  асистент</t>
  </si>
  <si>
    <t>Политически науки</t>
  </si>
  <si>
    <t>Европеистика</t>
  </si>
  <si>
    <t>Биология и химия</t>
  </si>
  <si>
    <t>Оптометрия</t>
  </si>
  <si>
    <t>МЕДИЦИНСКИ УНИВЕРСИТЕТ - гр. София</t>
  </si>
  <si>
    <t>Политология</t>
  </si>
  <si>
    <t>География и английски език</t>
  </si>
  <si>
    <t>Кореистика</t>
  </si>
  <si>
    <t>Фотоника и лазерна физика</t>
  </si>
  <si>
    <t>Среден разход за годишна такса за обучение по област на ВО "Изкуства"</t>
  </si>
  <si>
    <t>Международни отношения</t>
  </si>
  <si>
    <t>История и география</t>
  </si>
  <si>
    <t>Немска филология с избираем модул "Скандинавски езици"</t>
  </si>
  <si>
    <t>Ядрена техника и ядрена енергетика</t>
  </si>
  <si>
    <t>Транспорт, корабоплаване и авиация</t>
  </si>
  <si>
    <t>Социални дейности</t>
  </si>
  <si>
    <t>История и чужд език</t>
  </si>
  <si>
    <t>Физика</t>
  </si>
  <si>
    <t>Социология, антропология и науки за културата</t>
  </si>
  <si>
    <t>Етнология и културна антропология</t>
  </si>
  <si>
    <t>История и философия</t>
  </si>
  <si>
    <t>Португалска филология</t>
  </si>
  <si>
    <t>Физика на ядрото и елементарните частици (на английски език)</t>
  </si>
  <si>
    <t>Математика</t>
  </si>
  <si>
    <t>МЕДИЦИНСКИ УНИВЕРСИТЕТ – гр. Пловдив</t>
  </si>
  <si>
    <t>Южна, Източна и Югоизточна Азия</t>
  </si>
  <si>
    <t>Скандинавистика</t>
  </si>
  <si>
    <t>Статистика</t>
  </si>
  <si>
    <t>Общо инженерство</t>
  </si>
  <si>
    <t>Културология</t>
  </si>
  <si>
    <t>Тюркология</t>
  </si>
  <si>
    <t>Приложна математика</t>
  </si>
  <si>
    <t>МЕДИЦИНСКИ УНИВЕРСИТЕТ „ПРОФ. Д-Р ПАРАСКЕВ СТОЯНОВ“ – гр. Варна</t>
  </si>
  <si>
    <t>Управление на здравните грижи</t>
  </si>
  <si>
    <t>Социология</t>
  </si>
  <si>
    <t>Анализ на данни</t>
  </si>
  <si>
    <t>Здравен мениджмънт</t>
  </si>
  <si>
    <t>ПЛОВДИВСКИ УНИВЕРСИТЕТ "ПАИСИЙ ХИЛЕНДАРСКИ"</t>
  </si>
  <si>
    <t>Химия и английски език</t>
  </si>
  <si>
    <t>Френска филология</t>
  </si>
  <si>
    <t>Химически науки</t>
  </si>
  <si>
    <t>Екохимия</t>
  </si>
  <si>
    <t>Японистика</t>
  </si>
  <si>
    <t>Инженерна химия и съвременни материали</t>
  </si>
  <si>
    <t xml:space="preserve">Педагогика </t>
  </si>
  <si>
    <t>Компютърна химия</t>
  </si>
  <si>
    <t>Архитектура, строителство и геодезия</t>
  </si>
  <si>
    <t>Педагогика на обучение по …</t>
  </si>
  <si>
    <t>Балканистика</t>
  </si>
  <si>
    <t>Химия</t>
  </si>
  <si>
    <t>МЕДИЦИНСКИ УНИВЕРСИТЕТ  - гр. Плевен</t>
  </si>
  <si>
    <t>Българска филология</t>
  </si>
  <si>
    <t>Ядрена химия</t>
  </si>
  <si>
    <t xml:space="preserve">Машинно инженерство </t>
  </si>
  <si>
    <t>Педагогика на обучение по….</t>
  </si>
  <si>
    <t>Руска филология</t>
  </si>
  <si>
    <t xml:space="preserve">Електротехника, електроника и автоматика </t>
  </si>
  <si>
    <t>Славянска филология</t>
  </si>
  <si>
    <t xml:space="preserve">Комуникационна и компютърна техника </t>
  </si>
  <si>
    <t>Педагогика на обучението по …</t>
  </si>
  <si>
    <t>Философия</t>
  </si>
  <si>
    <t xml:space="preserve">Транспорт, корабоплаване и авиация </t>
  </si>
  <si>
    <t>Социология антропология и науки за културата</t>
  </si>
  <si>
    <t>Педагогика на обучението по...</t>
  </si>
  <si>
    <t>Информатика и компютърни  науки</t>
  </si>
  <si>
    <t xml:space="preserve">Архитектура, строителство и геодезия </t>
  </si>
  <si>
    <t xml:space="preserve">НАЦИОНАЛНА СПОРТНА АКАДЕМИЯ „ВАСИЛ ЛЕВСКИ“ </t>
  </si>
  <si>
    <t>Обществено здраве, Кинезитерапия</t>
  </si>
  <si>
    <t>Педагогика на обучението по ...</t>
  </si>
  <si>
    <t xml:space="preserve">Биотехнологии </t>
  </si>
  <si>
    <t xml:space="preserve">Хранителни технологии </t>
  </si>
  <si>
    <t>Информатика и компютърни науки</t>
  </si>
  <si>
    <t xml:space="preserve">Общо инженерство </t>
  </si>
  <si>
    <t>Среден разход за годишна такса за обучение по област на ВО "Здравеопазване и спорт"</t>
  </si>
  <si>
    <t>ТУ – гр. София</t>
  </si>
  <si>
    <t>Педагогика на обучението по математика, физика и информатика</t>
  </si>
  <si>
    <t>ТРАКИЙСКИ УНИВЕРСИТЕТ</t>
  </si>
  <si>
    <t>Педагогика на обучението по……….</t>
  </si>
  <si>
    <t>За всички професионални направления в област „Технически науки“ (без ПН „Общо инженерство“, „Комуникационна и компютърна техника“ и „Енергетика“)</t>
  </si>
  <si>
    <t xml:space="preserve">НАЦИОНАЛНА МУЗИКАЛНА АКАДЕМИЯ „ПРОФ. ПАНЧО ВЛАДИГЕРОВ“ </t>
  </si>
  <si>
    <t xml:space="preserve">История и археология </t>
  </si>
  <si>
    <t>Професионално направление „Общо инженерство“ и „Комуникационна и компютърна техника“</t>
  </si>
  <si>
    <t>АКАДЕМИЯ ЗА МУЗИКАЛНО, ТАНЦОВО И ИЗОБРАЗИТЕЛНО ИЗКУСТВО „Проф. АСЕН ДИАМАНДИЕВ“</t>
  </si>
  <si>
    <t>Педагогика на обучението по</t>
  </si>
  <si>
    <r>
      <rPr>
        <i/>
        <sz val="10"/>
        <color theme="1"/>
        <rFont val="Calibri"/>
        <charset val="204"/>
        <scheme val="minor"/>
      </rPr>
      <t>Специалности „БНХ“ и „Балетна педагогика“</t>
    </r>
    <r>
      <rPr>
        <sz val="10"/>
        <color theme="1"/>
        <rFont val="Calibri"/>
        <charset val="204"/>
        <scheme val="minor"/>
      </rPr>
      <t xml:space="preserve"> “ – 1</t>
    </r>
    <r>
      <rPr>
        <vertAlign val="superscript"/>
        <sz val="10"/>
        <color theme="1"/>
        <rFont val="Calibri"/>
        <charset val="204"/>
        <scheme val="minor"/>
      </rPr>
      <t>-ви</t>
    </r>
    <r>
      <rPr>
        <sz val="10"/>
        <color theme="1"/>
        <rFont val="Calibri"/>
        <charset val="204"/>
        <scheme val="minor"/>
      </rPr>
      <t xml:space="preserve"> и 2</t>
    </r>
    <r>
      <rPr>
        <vertAlign val="superscript"/>
        <sz val="10"/>
        <color theme="1"/>
        <rFont val="Calibri"/>
        <charset val="204"/>
        <scheme val="minor"/>
      </rPr>
      <t>-ри</t>
    </r>
    <r>
      <rPr>
        <sz val="10"/>
        <color theme="1"/>
        <rFont val="Calibri"/>
        <charset val="204"/>
        <scheme val="minor"/>
      </rPr>
      <t xml:space="preserve"> курс</t>
    </r>
  </si>
  <si>
    <t xml:space="preserve">НСА „В. ЛЕВСКИ“ </t>
  </si>
  <si>
    <t>Педагогика на обучението по физическо възпитание</t>
  </si>
  <si>
    <r>
      <rPr>
        <b/>
        <sz val="11"/>
        <color theme="1"/>
        <rFont val="Calibri"/>
        <charset val="204"/>
        <scheme val="minor"/>
      </rPr>
      <t xml:space="preserve">Среден разход за годишна такса за обучение по област на ВО </t>
    </r>
    <r>
      <rPr>
        <b/>
        <i/>
        <sz val="11"/>
        <color theme="1"/>
        <rFont val="Calibri"/>
        <charset val="204"/>
        <scheme val="minor"/>
      </rPr>
      <t>"Педагогически науки"</t>
    </r>
  </si>
  <si>
    <t>“Корабоводене”</t>
  </si>
  <si>
    <t>УНИВЕРСИТЕТ ПО БИБЛИОТЕКОЗНАНИЕ И ИНФОРМАЦИОННИ ТЕХНОЛОГИИ</t>
  </si>
  <si>
    <t>ТУ – гр. Габрово</t>
  </si>
  <si>
    <t>Среден разход за годишна такса за обучение по област на ВО "Хуманитарни науки"</t>
  </si>
  <si>
    <t>Закръгляване до следващото цяло число</t>
  </si>
  <si>
    <t xml:space="preserve">Информатика и компютърни науки </t>
  </si>
  <si>
    <t xml:space="preserve">УНИВЕРСИТЕТ ПО АРХИТЕКТУРА, СТРОИТЕЛСТВО И ГЕОДЕЗИЯ </t>
  </si>
  <si>
    <r>
      <rPr>
        <sz val="10"/>
        <color theme="1"/>
        <rFont val="Calibri"/>
        <charset val="204"/>
        <scheme val="minor"/>
      </rPr>
      <t>Архитектура, строителство и геодезия (</t>
    </r>
    <r>
      <rPr>
        <b/>
        <sz val="10"/>
        <color theme="1"/>
        <rFont val="Calibri"/>
        <charset val="204"/>
        <scheme val="minor"/>
      </rPr>
      <t>за всички специалности и курсове</t>
    </r>
    <r>
      <rPr>
        <sz val="10"/>
        <color theme="1"/>
        <rFont val="Calibri"/>
        <charset val="204"/>
        <scheme val="minor"/>
      </rPr>
      <t>)</t>
    </r>
  </si>
  <si>
    <t xml:space="preserve">МИННО-ГЕОЛОЖКИ УНИВЕРСИТЕТ „СВ. ИВАН РИЛСКИ“ </t>
  </si>
  <si>
    <t>Общо инженерство - Инженерен дизайн, Компютърни технологии в мебелната индустрия, Мебелна индустрия 4.0</t>
  </si>
  <si>
    <t>ХИМИКОТЕХНОЛОГИЧЕН И МЕТАЛУРГИЧЕН УНИВЕРСИТЕТ</t>
  </si>
  <si>
    <t xml:space="preserve">ИКОНОМИЧЕСКИ   УНИВЕРСИТЕТ – гр. Варна  </t>
  </si>
  <si>
    <t>Професионално направление „Социални дейности“</t>
  </si>
  <si>
    <t>Среден разход за годишна такса за обучение по област на ВО "Природни науки, математика и информатика"</t>
  </si>
  <si>
    <t xml:space="preserve">УНИВЕРСИТЕТ ПО ХРАНИТЕЛНИ ТЕХНОЛОГИИ </t>
  </si>
  <si>
    <t>Администрация и управление – Стопанско управление</t>
  </si>
  <si>
    <t>Туризъм – Алтернативен туризъм, Управление на алтернативния туризъм</t>
  </si>
  <si>
    <t>Хранителни технологии</t>
  </si>
  <si>
    <r>
      <rPr>
        <sz val="10"/>
        <color rgb="FF000000"/>
        <rFont val="Calibri"/>
        <charset val="204"/>
        <scheme val="minor"/>
      </rPr>
      <t>Общо инженерство</t>
    </r>
    <r>
      <rPr>
        <sz val="10"/>
        <color rgb="FFFFFFFF"/>
        <rFont val="Calibri"/>
        <charset val="204"/>
        <scheme val="minor"/>
      </rPr>
      <t xml:space="preserve"> </t>
    </r>
  </si>
  <si>
    <r>
      <rPr>
        <sz val="10"/>
        <color rgb="FF000000"/>
        <rFont val="Calibri"/>
        <charset val="204"/>
        <scheme val="minor"/>
      </rPr>
      <t>Икономика</t>
    </r>
    <r>
      <rPr>
        <sz val="10"/>
        <color rgb="FFFFFFFF"/>
        <rFont val="Calibri"/>
        <charset val="204"/>
        <scheme val="minor"/>
      </rPr>
      <t xml:space="preserve"> </t>
    </r>
  </si>
  <si>
    <r>
      <rPr>
        <sz val="10"/>
        <color rgb="FF000000"/>
        <rFont val="Calibri"/>
        <charset val="204"/>
        <scheme val="minor"/>
      </rPr>
      <t>Туризъм</t>
    </r>
    <r>
      <rPr>
        <sz val="10"/>
        <color rgb="FFFFFFFF"/>
        <rFont val="Calibri"/>
        <charset val="204"/>
        <scheme val="minor"/>
      </rPr>
      <t xml:space="preserve"> </t>
    </r>
  </si>
  <si>
    <t xml:space="preserve">УНИВЕРСИТЕТ ЗА НАЦИОНАЛНО И СВЕТОВНО СТОПАНСТВО </t>
  </si>
  <si>
    <t xml:space="preserve">МЕДИЦИНСКИ УНИВЕРСИТЕТ „ПРОФ. Д-Р ПАРАСКЕВ СТОЯНОВ“ </t>
  </si>
  <si>
    <t>Биомедицинска техника и технологии</t>
  </si>
  <si>
    <t xml:space="preserve">ВИСШЕ СТРОИТЕЛНО УЧИЛИЩЕ „ЛЮБЕН КАРАВЕЛОВ“ </t>
  </si>
  <si>
    <t>Строителство на сгради и съоръжения /на български език/</t>
  </si>
  <si>
    <t>Строителен мениджмънт</t>
  </si>
  <si>
    <t>Строително инженерство</t>
  </si>
  <si>
    <t>Строителство и архитектура на сгради и съоръжения</t>
  </si>
  <si>
    <t xml:space="preserve">ВИСШЕ ТРАНСПОРТНО УЧИЛИЩЕ „ТОДОР КАБЛЕШКОВ“ </t>
  </si>
  <si>
    <t xml:space="preserve">СТОПАНСКА АКАДЕМИЯ „Д. А. ЦЕНОВ“ </t>
  </si>
  <si>
    <t>УНИБИТ</t>
  </si>
  <si>
    <t xml:space="preserve">ВИСШЕ УЧИЛИЩЕ ПО ТЕЛЕКОМУНИКАЦИИ И ПОЩИ </t>
  </si>
  <si>
    <t>„Публична администрация“</t>
  </si>
  <si>
    <t xml:space="preserve">НАЦИОНАЛЕН ВОЕНЕН УНИВЕРСИТЕТ „В. ЛЕВСКИ“ </t>
  </si>
  <si>
    <r>
      <rPr>
        <b/>
        <sz val="11"/>
        <color theme="1"/>
        <rFont val="Calibri"/>
        <charset val="204"/>
        <scheme val="minor"/>
      </rPr>
      <t xml:space="preserve">Среден разход за годишна такса за обучение по област на ВО </t>
    </r>
    <r>
      <rPr>
        <b/>
        <i/>
        <sz val="11"/>
        <color theme="1"/>
        <rFont val="Calibri"/>
        <charset val="204"/>
        <scheme val="minor"/>
      </rPr>
      <t>"Социални, стопански и правни науки"</t>
    </r>
  </si>
  <si>
    <t>„Пожарна и аварийна безопасност“</t>
  </si>
  <si>
    <t xml:space="preserve">ВИСШЕ ВОЕННОМОРСКО УЧИЛИЩЕ „НИКОЛА Й. ВАПЦАРОВ“- </t>
  </si>
  <si>
    <t xml:space="preserve">Корабоводене </t>
  </si>
  <si>
    <t>НАЦИОНАЛЕН ВОЕНЕН УНИВЕРСИТЕТ „В. ЛЕВСКИ“</t>
  </si>
  <si>
    <t xml:space="preserve">ВИСШЕ ВОЕННО ВЪЗДУШНО УЧИЛИЩЕ „Г. БЕНКОВСКИ“ </t>
  </si>
  <si>
    <t>Среден разход за годишна такса за обучение по област на ВО "Технически науки"</t>
  </si>
  <si>
    <t>Актуализация на размера и разширяване на обхвата на единичен разход за индивидуална помощ за наем за настаняване за първата/втората академична година за студенти от уязвими групи</t>
  </si>
  <si>
    <t>Индексиране с данни за 2023 г. с натрупване спрямо базовата година 2020 г.</t>
  </si>
  <si>
    <t>ЕР-Нов – актуализиран единичен разход за индивидуална помощ за наем за настаняване за първата академична година за студенти от уязвими групи</t>
  </si>
  <si>
    <t>1.148.	Индивидуална помощ за наем за настаняване за първата/втората академична година за студенти от уязвими групи</t>
  </si>
  <si>
    <t>ВАЖНО! Еднократна сума 1.148 е изчислена и обоснована съгласно Стандартна таблица на разходите за единица продукт по процедура BG05M2OP001-3.019 „Подкрепа на уязвими групи за достъп до висше образование“ и методология, обосноваваща изведените размери на разходите, утвърдена от Ръководителя на УО на 05.01.2022 г. В първоначалната редакция на въпросната еднократна сума се предвижда индивидуалната помощ за наем за настаняване  да се предоставя в рамките на първата академична година. С решение на IV-то заседание на КН на ПО, състояло се на 26-28.11.2024 г. е одобрена операция "Достъп на уязвими групи и непедагогически персонал до висше образование", като в рамките на допустимите разходи е прието разширяването на обхвата на предоставянето на индивидуална помощ за наем и за втори курс студенти от уязвими групи. С оглед на това, че естеството и продължителността на наема (1 академична година) и през двете академични години (първи и втори курс) са едни и същи, е обосновано да се приеме, че и размерът на индивидуалната помощ ще е един и същ. Ето защо УО на ПО редактира наименованието на еднократна сума 1.148 като думите "първата академична година" се заменят с "първата/втората академична година".</t>
  </si>
  <si>
    <t>1.119. Идентифициране на лица от целевата група</t>
  </si>
  <si>
    <t>1.120. Мотивиране на лица от целевата група за участие в допълнително обучение за ученици или обучение за опресняване на знанията за лица и младежи от уязвими групи</t>
  </si>
  <si>
    <t>1.121. Мотивиране на лица от целевата група за участие в допълнително обучение за ученици от уязвими групи и явяване на ДЗИ</t>
  </si>
  <si>
    <t>1.122. Мотивиране на лица от целевата група за участие в допълнително обучение за ученици от уязвими групи и кандидатстване във висше училище (чрез признаване на оценка от ДЗИ или кандидат-студентски изпит)</t>
  </si>
  <si>
    <t>1.123. Мотивиране на лица от целевата група за участие в допълнително обучение за лица и младежи от уязвими групи и кандидатстване във висше училище (чрез признаване на оценка от ДЗИ или кандидат-студентски изпит)</t>
  </si>
  <si>
    <t>1.124. Мотивиране на лица от целевата група за участие в допълнително обучение за ученици от уязвими групи, кандидатстване във висше училище и записване в първи курс на ВУ</t>
  </si>
  <si>
    <t>1.125. Мотивиране на лица от целевата група за участие в допълнително обучение за лица и младежи от уязвими групи, кандидатстване във висше училище и записване в първи курс на ВУ</t>
  </si>
  <si>
    <t>1.126. Обучение на ученици от втори гимназиален етап на образование или втори гимназиален етап на професионално образование в групи средно от 5 ученици (10 учебни часа)</t>
  </si>
  <si>
    <t>1.127. Обучение с продължителност от 60 учебни часа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</si>
  <si>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t>1.128. Обучение с продължителност от 30 учебни часа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</si>
  <si>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t>1.129. Индивидуална помощ за ученици, лица и младежи от уязвими групи за участие в кандидатстудентска кампания чрез признаване на оценка/и от ДЗИ във ВУ, което се намира в населеното място или общината на участника или в което е възможно дистанционно подаване на КС документи (независимо от местоположението на ВУ)</t>
  </si>
  <si>
    <t>1.130. Индивидуална помощ за ученици, лица и младежи от уязвими групи за участие в кандидатстудентска кампания чрез признаване на оценка/и от ДЗИ във ВУ, което не се намира в населеното място или общината на участника и в което не е възможно дистанционно подаване на КС документи</t>
  </si>
  <si>
    <t>1.131. Индивидуална помощ за ученици, лица и младежи от уязвими групи за участие в кандидатстудентска кампания чрез полагане на изпит/и във ВУ, което се намира в населеното място или общината на участника (не се предоставя подкрепа за пътуване и настаняване)</t>
  </si>
  <si>
    <t>1.132. Индивидуална помощ за ученици, лица и младежи от уязвими групи за участие в кандидатстудентска кампания чрез полагане на изпит/и по професионално направление, по което се извършва обучение във ВУ, което се намира в административната област на участника и е на разстояние от 10 до 99 км (изчислено съгласно калкулатора на ЕК) от местоживеенето на участника (не се предоставя подкрепа за настаняване)</t>
  </si>
  <si>
    <t>1.133. Индивидуална помощ за ученици, лица и младежи от уязвими групи за участие в кандидатстудентска кампания чрез полагане на изпит/и по професионално направление, по което се извършва обучение във ВУ, което се намира извън административната област на участника и е на разстояние от 10 до 99 км (изчислено съгласно калкулатора на ЕК) от местоживеенето на участника (предоставя се подкрепа за пътуване и настаняване)</t>
  </si>
  <si>
    <t>1.134. Индивидуална помощ за ученици, лица и младежи от уязвими групи за участие в кандидатстудентска кампания чрез полагане на изпит/и по професионално направление, по което се извършва обучение във ВУ, което се намира на разстояние от 100 до 499 км (изчислено съгласно калкулатора на ЕК) от местоживеенето на участника (предоставя се подкрепа за участие в КС чрез полагане на изпит, за пътуване и настаняване)</t>
  </si>
  <si>
    <t>1.135. Индивидуална помощ за ученици, лица и младежи от уязвими групи след успешно участие в кандидатстудентска кампания за записване за обучение във ВУ, което се намира на разстояние от 10 до 99 км (изчислено съгласно калкулатора на ЕК) от местоживеенето на участника (предоставя се подкрепа за пътуване)</t>
  </si>
  <si>
    <t>1.136. Индивидуална помощ за ученици, лица и младежи от уязвими групи след успешно участие в кандидатстудентска кампания за записване за обучение във ВУ, което се намира на разстояние от 100 до 499 км (изчислено съгласно калкулатора на ЕК) от местоживеенето на участника (предоставя се подкрепа за пътуване)</t>
  </si>
  <si>
    <t>1.137. Индивидуална помощ за менторство на студенти от уязвими групи в първи/втори курс (до 40 часа)</t>
  </si>
  <si>
    <t>До 440</t>
  </si>
  <si>
    <t>До 840</t>
  </si>
  <si>
    <t>1.138. Индивидуална помощ за менторство на студенти от уязвими групи в първи/втори курс (40 часа)</t>
  </si>
  <si>
    <t>До 800</t>
  </si>
  <si>
    <t>1.139.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(Педагогически науки )</t>
  </si>
  <si>
    <t>Редовно: 680</t>
  </si>
  <si>
    <t>Задочно: 610</t>
  </si>
  <si>
    <t>1.140.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(Хуманитарни науки)</t>
  </si>
  <si>
    <t>Редовно: 670</t>
  </si>
  <si>
    <t>Задочно: 570</t>
  </si>
  <si>
    <t>1.141.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(Социални, стопански и правни науки)</t>
  </si>
  <si>
    <t>Редовно: 580</t>
  </si>
  <si>
    <t>Задочно: 520</t>
  </si>
  <si>
    <t>1.142.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(Природни науки, математика и информатика)</t>
  </si>
  <si>
    <t>Редовно: 840</t>
  </si>
  <si>
    <t>Задочно: 750</t>
  </si>
  <si>
    <t>1.143.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(Технически науки)</t>
  </si>
  <si>
    <t>Редовно: 740</t>
  </si>
  <si>
    <t>Задочно: 650</t>
  </si>
  <si>
    <t>1.144.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(Аграрни науки и ветеринарна медицина)</t>
  </si>
  <si>
    <t>Редовно: 750</t>
  </si>
  <si>
    <t>Задочно: 660</t>
  </si>
  <si>
    <t>1.145.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(Здравеопазване и спорт )</t>
  </si>
  <si>
    <t>Редовно: 900</t>
  </si>
  <si>
    <t>Задочно: 700</t>
  </si>
  <si>
    <t>1.146.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(Изкуства)</t>
  </si>
  <si>
    <t>Редовно: 1110</t>
  </si>
  <si>
    <t>Задочно: 980</t>
  </si>
  <si>
    <t>1.147. Индивидуална помощ за годишната такса за редовно или задочно обучение в съответната област на висше образование за първата/втората академична година за студенти от уязвими групи (Сигурност и отбрана)</t>
  </si>
  <si>
    <t>Редовно: 800</t>
  </si>
  <si>
    <t>Задочно: 640</t>
  </si>
  <si>
    <t>1.148. Индивидуална помощ за наем за настаняване за първата/втората академична година за студенти от уязвими групи</t>
  </si>
  <si>
    <t>1.149. Обучения на образователни медиатори/помощници на учителя по предмети от учебната програма за опресняване на знанията и актуализация на компетентностите им</t>
  </si>
  <si>
    <t>1.150. Обучения на образователни медиатори/помощници на учителя по предмети от учебната програма за опресняване на знанията и актуализация на компетентностите им</t>
  </si>
  <si>
    <t xml:space="preserve">Eвростат: https://ec.europa.eu/eurostat/databrowser/view/lc_lci_r2_a__custom_15851447/default/table?lang=en </t>
  </si>
  <si>
    <r>
      <t xml:space="preserve">1.120. Мотивиране на лица от целевата група за участие в допълнително обучение за ученици или обучение за опресняване на знанията,  </t>
    </r>
    <r>
      <rPr>
        <i/>
        <sz val="12"/>
        <color rgb="FF000000"/>
        <rFont val="Calibri"/>
        <charset val="204"/>
        <scheme val="minor"/>
      </rPr>
      <t>отпаднали след първия месец</t>
    </r>
  </si>
  <si>
    <r>
      <t xml:space="preserve">1.121. Мотивиране на лица от целевата група за участие в допълнително обучение за ученици от уязвими групи и явяване на ДЗИ </t>
    </r>
    <r>
      <rPr>
        <i/>
        <sz val="12"/>
        <color rgb="FF000000"/>
        <rFont val="Calibri"/>
        <charset val="204"/>
        <scheme val="minor"/>
      </rPr>
      <t xml:space="preserve">(при 8 условни месеца обучение </t>
    </r>
    <r>
      <rPr>
        <i/>
        <sz val="12"/>
        <color rgb="FFFF0000"/>
        <rFont val="Calibri"/>
        <family val="2"/>
        <charset val="204"/>
        <scheme val="minor"/>
      </rPr>
      <t>и явяване на ДЗИ)</t>
    </r>
  </si>
  <si>
    <r>
      <t xml:space="preserve">1.122. Мотивиране на лица от целевата група за участие в допълнително обучение за ученици от уязвими групи и кандидатстване във висше училище (чрез признаване на оценка от ДЗИ или кандидат-студентски изпит) </t>
    </r>
    <r>
      <rPr>
        <i/>
        <sz val="12"/>
        <color rgb="FF000000"/>
        <rFont val="Calibri"/>
        <charset val="204"/>
        <scheme val="minor"/>
      </rPr>
      <t>(при общо 9 условни месеца - 8 за обучение и 1 за кандидатстване)</t>
    </r>
  </si>
  <si>
    <r>
      <t xml:space="preserve">1.123. Мотивиране на лица от целевата група за участие в допълнително обучение за лица и младежи от уязвими групи и кандидатстване във висше училище (чрез признаване на оценка от ДЗИ или кандидат-студентски изпит) </t>
    </r>
    <r>
      <rPr>
        <i/>
        <sz val="12"/>
        <color rgb="FF000000"/>
        <rFont val="Calibri"/>
        <charset val="204"/>
        <scheme val="minor"/>
      </rPr>
      <t>(при общо 4 условни месеца - 3 за обучение и 1 за кандидатстване)</t>
    </r>
  </si>
  <si>
    <r>
      <t xml:space="preserve">1.124. Мотивиране на лица от целевата група за участие в допълнително обучение за ученици от уязвими групи, кандидатстване във висше училище и записване в първи курс на ВУ </t>
    </r>
    <r>
      <rPr>
        <i/>
        <sz val="12"/>
        <color rgb="FF000000"/>
        <rFont val="Calibri"/>
        <charset val="204"/>
        <scheme val="minor"/>
      </rPr>
      <t>(при общо 10 условни месеца - 8 за обучение и по 1 за кандидатстване и записване във ВУ)</t>
    </r>
  </si>
  <si>
    <r>
      <t xml:space="preserve">1.125. Мотивиране на лица от целевата група за участие в допълнително обучение за лица и младежи от уязвими групи, кандидатстване във висше училище и записване в първи курс на ВУ </t>
    </r>
    <r>
      <rPr>
        <i/>
        <sz val="12"/>
        <color rgb="FF000000"/>
        <rFont val="Calibri"/>
        <charset val="204"/>
        <scheme val="minor"/>
      </rPr>
      <t>(при общо 5 условни месеца - 3 за обучение и по 1 за кандидатстване и записване във ВУ)</t>
    </r>
  </si>
  <si>
    <t>Актуализиран ЕР 1.126 за 1 ученик за допълнително обучение                                            (10 учебни часа)**</t>
  </si>
  <si>
    <t>**За размер на актуализирания ЕР 1.126 се приема изчисленият актуализиран разход за 1 ученик за допълнително обучение от 10 учебни часа за образователно равнище „Гимназиален етап на средното образование" с размер 145 лв., тъй като в тази степен са включени мнозинството от учениците в гимназиален етап на средното образование.</t>
  </si>
  <si>
    <t>Наредба за приобщаващото образование, приета с ПМС № 232 от 20.10.2017 г., обн. ДВ. бр.86 от 27.10.2017г., посл. изм. и доп. ДВ. бр.66 от 6 Август 2024г.</t>
  </si>
  <si>
    <r>
      <rPr>
        <b/>
        <u/>
        <sz val="11"/>
        <rFont val="Calibri"/>
        <family val="2"/>
        <charset val="204"/>
        <scheme val="minor"/>
      </rPr>
      <t xml:space="preserve">Важно! </t>
    </r>
    <r>
      <rPr>
        <b/>
        <sz val="11"/>
        <rFont val="Calibri"/>
        <family val="2"/>
        <charset val="204"/>
        <scheme val="minor"/>
      </rPr>
      <t xml:space="preserve">Съгласно Условията за кандидатстване по настоящата процедура допълнителните обучения се предоставят като пакети от 10 учебни часа в рамките на нормативно определените в Наредбата за приобщаващото образование часове и според потребностите на идентифицираните  ученици от целевата група при спазване на </t>
    </r>
    <r>
      <rPr>
        <b/>
        <u/>
        <sz val="11"/>
        <rFont val="Calibri"/>
        <family val="2"/>
        <charset val="204"/>
        <scheme val="minor"/>
      </rPr>
      <t>следните ограничения и изисквания:</t>
    </r>
    <r>
      <rPr>
        <b/>
        <sz val="11"/>
        <rFont val="Calibri"/>
        <family val="2"/>
        <charset val="204"/>
        <scheme val="minor"/>
      </rPr>
      <t xml:space="preserve">
- не повече от 60 учебни часа за 1 учебен предмет в учебни дни извън часовете по учебен план за една учебна година съгласно чл.27, ал.2, т.1 и т.2 от Наредбата;
- не повече от 60 учебни часа за 1 учебен предмет по време на лятната ваканция съгласно чл.27, ал.9 от Наредбата.
</t>
    </r>
  </si>
  <si>
    <r>
      <t xml:space="preserve">При актуализиране на размера на ЕР 1.127-1.128 се изхожда от хипотезата, че обучението на лица и младежи от уязвими групи за опресняване на знанията по учебни предмети, с които ще се кандидатства във висше училище, следва да бъде с продължителност, равна на поне ¼ от продължителността на редовното обучение в 12 клас. Тъй като учебната програма по основните предмети в 12 клас е 120 учебни часа, то </t>
    </r>
    <r>
      <rPr>
        <b/>
        <sz val="11"/>
        <rFont val="Calibri"/>
        <charset val="204"/>
        <scheme val="minor"/>
      </rPr>
      <t xml:space="preserve">обучението за опресняване на знанията би трябвало да бъде с продължителност от поне 30 учебни часа. За някои лица с по-големи пропуски може да се наложи провеждането на пълен опреснителен курс с продължителност от 60 учебни часа. </t>
    </r>
  </si>
  <si>
    <t xml:space="preserve">Актуализация на ЕР 1.129-1.136 на база на извършената по-горе актуализация на съставните им компоненти </t>
  </si>
  <si>
    <t>За актуализиране на eдиничния разход за наем за настаняване за първата/втората академична година за студенти от уязвими групи се прилага следната формула:</t>
  </si>
  <si>
    <r>
      <t xml:space="preserve">За актуализация на ЕР 1.137-1.138 се използва стойността на ЕР 3.27. Възнаграждения на педагогическите специалисти за 1 отработен астрономически час от ТЕРЕС-ПО, </t>
    </r>
    <r>
      <rPr>
        <b/>
        <sz val="11"/>
        <color theme="1"/>
        <rFont val="Calibri"/>
        <charset val="204"/>
        <scheme val="minor"/>
      </rPr>
      <t xml:space="preserve">актуализиран с последните публикувани статистическите данни за Индекса на разходите за труд (LCI) NACE Rev. 2 (дейност = P. Образование) - годишният индекс за 2024 г. </t>
    </r>
  </si>
  <si>
    <r>
      <t xml:space="preserve">1.131 Индивидуална помощ за ученици, лица и младежи от уязвими групи за участие в кандидатстудентска кампания </t>
    </r>
    <r>
      <rPr>
        <i/>
        <sz val="11"/>
        <color rgb="FF000000"/>
        <rFont val="Calibri"/>
        <charset val="204"/>
        <scheme val="minor"/>
      </rPr>
      <t xml:space="preserve">чрез полагане на изпит/и във ВУ, което се намира в населеното място или общината на участника </t>
    </r>
    <r>
      <rPr>
        <sz val="11"/>
        <color rgb="FFC00000"/>
        <rFont val="Calibri"/>
        <charset val="204"/>
        <scheme val="minor"/>
      </rPr>
      <t>(не се предоставя подкрепа за пътуване и настаняване)</t>
    </r>
  </si>
  <si>
    <t>До 1 520</t>
  </si>
  <si>
    <r>
      <rPr>
        <b/>
        <i/>
        <u/>
        <sz val="11"/>
        <color rgb="FFC00000"/>
        <rFont val="Calibri"/>
        <charset val="204"/>
        <scheme val="minor"/>
      </rPr>
      <t>ВАЖНО!</t>
    </r>
    <r>
      <rPr>
        <i/>
        <sz val="11"/>
        <color rgb="FFC00000"/>
        <rFont val="Calibri"/>
        <charset val="204"/>
        <scheme val="minor"/>
      </rPr>
      <t xml:space="preserve"> При изчисляването на индивидуалната помощ за участие в КС кампания по Дейност 2 ще се взема предвид само един единичен разход за пътуване за участие в КС изпит/и в размер съответно от 55 лв. или 413 лв. и един единичен разход за пътуване за записване във ВУ в размер съответно от 55 лв. или 413 лв. (приложим само за кандидатите, които са успели да се запишат във ВУ).</t>
    </r>
  </si>
  <si>
    <r>
      <t xml:space="preserve">Актуализиран единичен разход 
лева                                                          </t>
    </r>
    <r>
      <rPr>
        <sz val="11"/>
        <color rgb="FF000000"/>
        <rFont val="Calibri"/>
        <charset val="204"/>
        <scheme val="minor"/>
      </rPr>
      <t>(</t>
    </r>
    <r>
      <rPr>
        <i/>
        <sz val="11"/>
        <color rgb="FF000000"/>
        <rFont val="Calibri"/>
        <charset val="204"/>
        <scheme val="minor"/>
      </rPr>
      <t>базова година 2024)</t>
    </r>
  </si>
  <si>
    <r>
      <t xml:space="preserve">Единичен разход                               лева
</t>
    </r>
    <r>
      <rPr>
        <sz val="11"/>
        <color rgb="FF000000"/>
        <rFont val="Calibri"/>
        <charset val="204"/>
        <scheme val="minor"/>
      </rPr>
      <t>(</t>
    </r>
    <r>
      <rPr>
        <i/>
        <sz val="11"/>
        <color rgb="FF000000"/>
        <rFont val="Calibri"/>
        <charset val="204"/>
        <scheme val="minor"/>
      </rPr>
      <t>базова година 2020/2021)</t>
    </r>
  </si>
  <si>
    <r>
      <t xml:space="preserve">Актуализиран единичен разход                      </t>
    </r>
    <r>
      <rPr>
        <b/>
        <sz val="11"/>
        <color rgb="FFC00000"/>
        <rFont val="Calibri"/>
        <family val="2"/>
        <charset val="204"/>
        <scheme val="minor"/>
      </rPr>
      <t>евро                                                                                  директно приложим след 01.01.2026 г.</t>
    </r>
    <r>
      <rPr>
        <b/>
        <sz val="11"/>
        <color rgb="FF000000"/>
        <rFont val="Calibri"/>
        <family val="2"/>
        <charset val="204"/>
        <scheme val="minor"/>
      </rPr>
      <t xml:space="preserve">
</t>
    </r>
    <r>
      <rPr>
        <sz val="11"/>
        <color rgb="FF000000"/>
        <rFont val="Calibri"/>
        <charset val="204"/>
        <scheme val="minor"/>
      </rPr>
      <t>(</t>
    </r>
    <r>
      <rPr>
        <i/>
        <sz val="11"/>
        <color rgb="FF000000"/>
        <rFont val="Calibri"/>
        <charset val="204"/>
        <scheme val="minor"/>
      </rPr>
      <t>базова година 2024)</t>
    </r>
  </si>
  <si>
    <t>До 429</t>
  </si>
  <si>
    <t>До 777</t>
  </si>
  <si>
    <t>Такса класиране с признаване оценка от ДЗИ                     2025/2026 г.*</t>
  </si>
  <si>
    <t>Такса I-ви КС изпит 2025/2026 г.</t>
  </si>
  <si>
    <t>Такса II-ри КС изпит 2025/2026 г.</t>
  </si>
  <si>
    <t>Общо такси за КС изпити 2025/2026 г.</t>
  </si>
  <si>
    <t xml:space="preserve">БУРГАСКИ ДЪРЖАВЕН УНИВЕРСИТЕТ „ПРОФ. Д-Р АСЕН ЗЛАТАРОВ“ </t>
  </si>
  <si>
    <t>Приложение №1 на Решение на Министерския съвет № 362 от 05.06.2025 г.</t>
  </si>
  <si>
    <t>https://pris.government.bg/document/7b95520e9c4f4bfb08b50b99ebefdfdb/fe9cd2cd40f7d9dbe7fb29af4225ae78</t>
  </si>
  <si>
    <t xml:space="preserve">Актуализация на осреднен разход за кандидат-студентски такси на база нормативните изисквания, съгласно Приложение №1 на Решение на Министерския съвет № 362 от 05.06.2025 г. за утвърждаване на таксите за кандидатстване и за обучение в държавните висши училища и научните организации за учебната 2025/2026 година и таксите за кандидатстване и за обучение в частните висши училища, за които има публично оповестена информация на официалните им електронни страници </t>
  </si>
  <si>
    <t>* По отношение на щрихованите клетки не е налице информация в Приложение №1 на Решение на Министерския съвет № 362 от 05.06.2025 г. и на официалните интернет страници на частните висши училища.</t>
  </si>
  <si>
    <t>70-1ви изпит                             30-адм. такса обработка</t>
  </si>
  <si>
    <t>УНИВЕРСИТЕТ ПО ЗАСТРАХОВАНЕ И ФИНАНСИ - СОФИЯ</t>
  </si>
  <si>
    <t>Международна търговия и инвестиции (на английски език)</t>
  </si>
  <si>
    <t>БУРГАСКИ ДЪРЖАВЕН УНИВЕРСИТЕТ „ПРОФ. Д-Р АСЕН ЗЛАТАРОВ“</t>
  </si>
  <si>
    <t>ПН „Администрация и управление“</t>
  </si>
  <si>
    <t>ПН „Икономика“</t>
  </si>
  <si>
    <t xml:space="preserve">Закръгление до цяло число </t>
  </si>
  <si>
    <t>Медийна педагогика и художествена комуникация (на английски език)</t>
  </si>
  <si>
    <t>Методика на чуждоезиковото обучение</t>
  </si>
  <si>
    <t xml:space="preserve">Педагогика на обучението по музика </t>
  </si>
  <si>
    <t>Философия (на английски език)</t>
  </si>
  <si>
    <t xml:space="preserve">История и археология (I, II и III курс)  </t>
  </si>
  <si>
    <t>Геология и проучване на природни ресурси</t>
  </si>
  <si>
    <t>Квантова физика и физика на ядрото и елементарните частици (на английски език)</t>
  </si>
  <si>
    <t>Информатика (на чужд език)</t>
  </si>
  <si>
    <t>Хебраистика*</t>
  </si>
  <si>
    <t>Математика и информатика*</t>
  </si>
  <si>
    <t>Учител по природни науки в основна степен на образованието*</t>
  </si>
  <si>
    <t>Физика и информатика*</t>
  </si>
  <si>
    <t>Физика и математика*</t>
  </si>
  <si>
    <t>Химия и информатика*</t>
  </si>
  <si>
    <t>Религия и теология*</t>
  </si>
  <si>
    <t>Арменистика и кавказология*</t>
  </si>
  <si>
    <t>Индология*</t>
  </si>
  <si>
    <t>Иранистика*</t>
  </si>
  <si>
    <t>Класическа филология*</t>
  </si>
  <si>
    <t>Новогръцка филология*</t>
  </si>
  <si>
    <t>Румънска филология*</t>
  </si>
  <si>
    <t>Унгарска филология*</t>
  </si>
  <si>
    <t>Африканистика (на англ. език)*</t>
  </si>
  <si>
    <t>Физически науки*</t>
  </si>
  <si>
    <t>Математика*</t>
  </si>
  <si>
    <t>Химически науки*</t>
  </si>
  <si>
    <t>Информатика  и компютърни науки</t>
  </si>
  <si>
    <t xml:space="preserve">Биологически науки </t>
  </si>
  <si>
    <t xml:space="preserve">Науки за земята </t>
  </si>
  <si>
    <t xml:space="preserve">Математика* </t>
  </si>
  <si>
    <r>
      <t>Математика</t>
    </r>
    <r>
      <rPr>
        <b/>
        <sz val="12"/>
        <color theme="1"/>
        <rFont val="Times New Roman"/>
        <family val="1"/>
        <charset val="204"/>
      </rPr>
      <t>*</t>
    </r>
  </si>
  <si>
    <t>Науки за земята - Екология и опазване на околната среда
Инженерство в околната среда
Дистанционни методи за мониторинг и моделиране на околната среда</t>
  </si>
  <si>
    <t>АГРАРЕН УНИВЕРСИТЕТ</t>
  </si>
  <si>
    <t>Информатика и компютърни науки (I, II и III курс)</t>
  </si>
  <si>
    <t>Материали и материалознание*</t>
  </si>
  <si>
    <t>Химични технологии*</t>
  </si>
  <si>
    <t xml:space="preserve">Химични технологии* </t>
  </si>
  <si>
    <t>Енергетика*</t>
  </si>
  <si>
    <t>Професионално направление „Енергетика“ –  I, II и III курс*</t>
  </si>
  <si>
    <t xml:space="preserve">“Корабни машини и механизми”*  </t>
  </si>
  <si>
    <t>“Електрообзавеждане на кораба”*</t>
  </si>
  <si>
    <t>Технически науки, за всички професионални направления на ОКС "Бакалавър"</t>
  </si>
  <si>
    <t>Металургия*</t>
  </si>
  <si>
    <t>Строителство на сгради и съоръжения /на английски език/</t>
  </si>
  <si>
    <t>Електрообзавеждане на кораба*</t>
  </si>
  <si>
    <t>Корабни машини и механизми*</t>
  </si>
  <si>
    <t>Нерегулирани специалности от професионално направление 5.3. Комуникационна и компютърна техника</t>
  </si>
  <si>
    <t>Технология на дървесината и мебелите*</t>
  </si>
  <si>
    <t>Медицинска сестра*</t>
  </si>
  <si>
    <t>Акушерка*</t>
  </si>
  <si>
    <t>Обществено здраве и здравен мениджмънт</t>
  </si>
  <si>
    <t>Здравни грижи -Филиал  Враца</t>
  </si>
  <si>
    <t>Медицинска сестра и акушерка*</t>
  </si>
  <si>
    <t xml:space="preserve">Кинезитерапия (I, II и III курс) </t>
  </si>
  <si>
    <t>Медицинска рехабилитация и ерготерапия IV курс)</t>
  </si>
  <si>
    <t>Опазване и контрол на общественото здраве (I, II и III курс)</t>
  </si>
  <si>
    <t>Социални дейности в здравеопазването (I, II и III курс)</t>
  </si>
  <si>
    <t xml:space="preserve">Медицинска сестра* </t>
  </si>
  <si>
    <t xml:space="preserve">Акушерка* </t>
  </si>
  <si>
    <t>Изкуства - всички специалности, Първи курс</t>
  </si>
  <si>
    <t>Всички направления в област на висше образование "Изкуства"-първи курс</t>
  </si>
  <si>
    <r>
      <t xml:space="preserve">„Музикално и танцово изкуство“ – 1-ви, 2-ри и 3-ти курс </t>
    </r>
    <r>
      <rPr>
        <i/>
        <sz val="10"/>
        <color theme="1"/>
        <rFont val="Calibri"/>
        <charset val="204"/>
        <scheme val="minor"/>
      </rPr>
      <t>(с изключение на специалности „БНХ“ и „Балетна педагогика“)</t>
    </r>
  </si>
  <si>
    <t>„Изобразително изкуство“ – 1-ви, 2-ри и 3-ти курс</t>
  </si>
  <si>
    <t>„Теория на изкуствата“ 1-ви, 2-ри и 3-ти курс</t>
  </si>
  <si>
    <t>Национална сигурност (I, II и III  курс)</t>
  </si>
  <si>
    <t>Национална сигурност,
без специалност „Киберсигурност“</t>
  </si>
  <si>
    <t>Национална сигурност,
специалност „Киберсигурност“</t>
  </si>
  <si>
    <t>нерегулирани специалности от професионално направление 9.1. Национална сигурност</t>
  </si>
  <si>
    <t xml:space="preserve">Актуализация на осреднен разход за годишни такси за обучение на база нормативните изисквания, съгласно Приложение №1 на Решение на Министерския съвет № 362 от 05.06.2025 г. за утвърждаване на таксите за кандидатстване и за обучение в държавните висши училища и научните организации за учебната 2025/2026 година </t>
  </si>
  <si>
    <t>РМС № 362 от 05.06.2025 г.:</t>
  </si>
  <si>
    <t>Постановление № 283 от 19.08.2021 Г.</t>
  </si>
  <si>
    <t>https://pris.government.bg/document/b56ab91aab029015b3b6080faac23acf/4c23d9a8d2642baffa204989140f9c6a</t>
  </si>
  <si>
    <r>
      <rPr>
        <b/>
        <i/>
        <u/>
        <sz val="11"/>
        <color rgb="FFC00000"/>
        <rFont val="Calibri"/>
        <charset val="204"/>
        <scheme val="minor"/>
      </rPr>
      <t>Важно!</t>
    </r>
    <r>
      <rPr>
        <b/>
        <i/>
        <sz val="11"/>
        <color rgb="FFC00000"/>
        <rFont val="Calibri"/>
        <charset val="204"/>
        <scheme val="minor"/>
      </rPr>
      <t xml:space="preserve"> Пълните изчисления на осреднените стойности на годишните такси за обучение в държавните висши училища за учебната 2025/2026 г. по всяка от 9-те области на висше образование, съгласно Приложение №1 на Решение на Министерския съвет  № 362 от 05.06.2025 г. за утвърждаване на таксите за кандидатстване и за обучение в държавните висши училища за учебната 2025/2026 година, са представени в Приложение № 1 към работен лист "ЕР 1.139-1.147". Тъй като съгласно Постановление № 283 от 19.08.2021 г. за приемане на Списък на професионални направления и защитени специалности по чл. 95, ал. 7, т. 8 от ЗВО студентите в специалности от професионалните направления и по защитените специалности, включени в Списъка, са освободени от заплащането на годишни такси за обучение, при изчисленията на осреднените стойности на годишните такси за обучение в Приложение № 1 към работен лист "ЕР 1.139-1.147" въпросните професионални направления/защитени специалности са отбелязани със * в наименованието и за тях не е посочен размер на таксата. В таблицата по-долу в колона "Актуализиран единичен разход" са посочени получените осреднени стойности на годишните такси за обучение по области на висше образование, закръглени към най-близкото цяло число, завършващо на нула.</t>
    </r>
  </si>
  <si>
    <t>Забележка: За професионални направления/специалности, които са включени от съответните държавни университети в риложение №1 на Решение на Министерския съвет  № 362 от 05.06.2025 г. за утвърждаване на таксите за кандидатстване и за обучение в държавните висши училища за учебната 2025/2026 година, но не е посочен размер на годишна такса, в настоящата таблица съответните клетки са щриховани в сиво. Професионалните направления и защитени специалности съгласно Постановление № 283 от 19.08.2021 г. за приемане на Списък на професионални направления и защитени специалности по чл. 95, ал. 7, т. 8 от ЗВО са обозначени със * в наименованието и за тях не е посочена стойност, тъй като по тези професионални направления/защитени специалности студентите са освободени от годишни такси за обучение.</t>
  </si>
  <si>
    <t>Нерегулирани специалности от професионално направление 5.5. Транспорт, корабоплаване и авиация, без специалност „Мениджмънт на пасажерски кораби“</t>
  </si>
  <si>
    <t>Нерегулирани специалности от професионално направление 5.5. Транспорт, корабоплаване и авиация, за специалност „Мениджмънт на пасажерски кораби“ и "Корабен сервизен инженер"</t>
  </si>
  <si>
    <t>Актуализирана сума                              (Базова година - 2024 г.) със закръгление до цяло число</t>
  </si>
  <si>
    <t>Съгласно т. 2 "Актуализиране на единичните разходи" на ТЕРЕС-ПО размерите на единични разходи  1.84-1.125, 1.137-1.138 може да бъдат актуализирани, ако възнагражденията в сектор „Образование“ в България са нараснали с повече от 10 % спрямо нивото от съответната базова година, съгласно последния индекс на разходите за труд, публикуван от Евростат.</t>
  </si>
  <si>
    <t>За актуализиране на eдинични разходи 1.119-1.125 се прилага следната формула, съгласно указанията в т. 2 от ТЕРЕС-ПО:</t>
  </si>
  <si>
    <r>
      <t>Съгласно т. 2 от ТЕРЕС-ПО размерите на единични разходи 1.129-1.136 са изчислени и обосновани съгласно Стандартна таблица на разходите за единица продукт по процедура BG05M2OP001-3.019 „Подкрепа на уязвими групи за достъп до висше образование“ и методология, обосноваваща изведените размери на разходите, утвърдена от Ръководителя на УО на 05.01.2022 г. В Стандартната таблица е посочено, че актуализирането се извършва спрямо нивото на статистическите данни от 2020 г., както и че</t>
    </r>
    <r>
      <rPr>
        <b/>
        <u/>
        <sz val="11"/>
        <rFont val="Calibri"/>
        <family val="2"/>
        <charset val="204"/>
        <scheme val="minor"/>
      </rPr>
      <t xml:space="preserve"> то се налага, ако възнагражденията в сектор „Образование“ в България са нараснали с повече от 10 % спрямо нивото от 2020 г. съгласно последния индекс на разходите за труд, публикуван от Евростат, или при промени в нормативните изисквания, свързани с кандидат-студентските такси и таксите за обучение, разходите за нощувка и наем в студентско общежитие с повече от 10 % спрямо нивото от 2020 г.</t>
    </r>
  </si>
  <si>
    <t>Пътни разходи/неекологично пътуване по Еразъм+ 2025 г.</t>
  </si>
  <si>
    <t>Съгласно т. 2 от ТЕРЕС-ПО размерите на единични разходи  1.84-1.125, 1.137-1.138 може да бъдат актуализирани, ако възнагражденията в сектор „Образование“ в България са нараснали с повече от 10 % спрямо нивото от съответната базова година, съгласно последния индекс на разходите за труд, публикуван от Евростат.</t>
  </si>
  <si>
    <t>Годишни такси за обучение в ОКС Бакалавър (редовна и задочна форма) в държавните висши училища за учебната 2025/2026 г. по всяка от 9-те области на висше образование, съгласно Приложение №1 на Решение на Министерския съвет № 362 от 05.06.2025 г.</t>
  </si>
  <si>
    <t>Съгласно т. 2 от ТЕРЕС-ПО размерът на единичен разход 1.148 е изчислен и обоснован съгласно Стандартна таблица на разходите за единица продукт по процедура BG05M2OP001-3.019 „Подкрепа на уязвими групи за достъп до висше образование“ и методология, обосноваваща изведения размер на разхода, утвърдена от Ръководителя на УО на 05.01.2022 г. В Стандартната таблица е посочено, че актуализирането се извършва спрямо нивото на статистическите данни от 2020 г., както и че то се налага, ако възнагражденията в сектор „Образование“ в България са нараснали с повече от 10 % спрямо нивото от 2020 г. съгласно последния индекс на разходите за труд, публикуван от Евростат, или при промени в нормативните изисквания, свързани с кандидат-студентските такси и таксите за обучение, разходите за нощувка и наем в студентско общежитие с повече от 10 % спрямо нивото от 2020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</si>
</sst>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1]"/>
    <numFmt numFmtId="165" formatCode="#,##0.00\ [$€-1]"/>
  </numFmts>
  <fonts count="78">
    <font>
      <sz val="11"/>
      <color theme="1"/>
      <name val="Calibri"/>
      <charset val="134"/>
      <scheme val="minor"/>
    </font>
    <font>
      <sz val="11"/>
      <color theme="1"/>
      <name val="Calibri"/>
      <family val="2"/>
      <charset val="204"/>
      <scheme val="minor"/>
    </font>
    <font>
      <b/>
      <sz val="11"/>
      <color rgb="FF000000"/>
      <name val="Calibri"/>
      <charset val="204"/>
      <scheme val="minor"/>
    </font>
    <font>
      <sz val="11"/>
      <color rgb="FF000000"/>
      <name val="Calibri"/>
      <charset val="204"/>
      <scheme val="minor"/>
    </font>
    <font>
      <b/>
      <sz val="11"/>
      <color theme="1"/>
      <name val="Calibri"/>
      <charset val="204"/>
      <scheme val="minor"/>
    </font>
    <font>
      <sz val="12"/>
      <color rgb="FF000000"/>
      <name val="Calibri"/>
      <charset val="134"/>
      <scheme val="minor"/>
    </font>
    <font>
      <sz val="11"/>
      <color theme="1"/>
      <name val="Calibri"/>
      <charset val="204"/>
      <scheme val="minor"/>
    </font>
    <font>
      <b/>
      <sz val="12"/>
      <color theme="1"/>
      <name val="Calibri"/>
      <charset val="204"/>
      <scheme val="minor"/>
    </font>
    <font>
      <sz val="12"/>
      <color theme="1"/>
      <name val="Calibri"/>
      <charset val="134"/>
      <scheme val="minor"/>
    </font>
    <font>
      <b/>
      <sz val="12"/>
      <color rgb="FF000000"/>
      <name val="Calibri"/>
      <charset val="134"/>
      <scheme val="minor"/>
    </font>
    <font>
      <b/>
      <sz val="12"/>
      <color theme="1"/>
      <name val="Calibri"/>
      <charset val="134"/>
      <scheme val="minor"/>
    </font>
    <font>
      <sz val="12"/>
      <color rgb="FF000000"/>
      <name val="Calibri"/>
      <charset val="204"/>
      <scheme val="minor"/>
    </font>
    <font>
      <i/>
      <sz val="12"/>
      <color rgb="FF000000"/>
      <name val="Calibri"/>
      <charset val="204"/>
      <scheme val="minor"/>
    </font>
    <font>
      <sz val="12"/>
      <color theme="1"/>
      <name val="Calibri"/>
      <charset val="204"/>
      <scheme val="minor"/>
    </font>
    <font>
      <b/>
      <sz val="12"/>
      <color rgb="FF000000"/>
      <name val="Calibri"/>
      <charset val="204"/>
      <scheme val="minor"/>
    </font>
    <font>
      <b/>
      <sz val="12"/>
      <name val="Calibri"/>
      <charset val="204"/>
      <scheme val="minor"/>
    </font>
    <font>
      <i/>
      <sz val="11"/>
      <color rgb="FFC00000"/>
      <name val="Calibri"/>
      <charset val="204"/>
      <scheme val="minor"/>
    </font>
    <font>
      <b/>
      <i/>
      <sz val="12"/>
      <color rgb="FFC00000"/>
      <name val="Calibri"/>
      <charset val="204"/>
      <scheme val="minor"/>
    </font>
    <font>
      <b/>
      <sz val="13"/>
      <color theme="1"/>
      <name val="Calibri"/>
      <charset val="204"/>
      <scheme val="minor"/>
    </font>
    <font>
      <b/>
      <sz val="11"/>
      <color theme="0"/>
      <name val="Calibri"/>
      <charset val="204"/>
      <scheme val="minor"/>
    </font>
    <font>
      <b/>
      <sz val="10"/>
      <color theme="1"/>
      <name val="Calibri"/>
      <charset val="204"/>
      <scheme val="minor"/>
    </font>
    <font>
      <sz val="10"/>
      <color theme="1"/>
      <name val="Calibri"/>
      <charset val="204"/>
      <scheme val="minor"/>
    </font>
    <font>
      <sz val="10"/>
      <color rgb="FF000000"/>
      <name val="Calibri"/>
      <charset val="204"/>
      <scheme val="minor"/>
    </font>
    <font>
      <b/>
      <sz val="10"/>
      <color rgb="FF000000"/>
      <name val="Calibri"/>
      <charset val="204"/>
      <scheme val="minor"/>
    </font>
    <font>
      <i/>
      <sz val="10"/>
      <color theme="1"/>
      <name val="Calibri"/>
      <charset val="204"/>
      <scheme val="minor"/>
    </font>
    <font>
      <sz val="10"/>
      <color rgb="FFFFFFFF"/>
      <name val="Calibri"/>
      <charset val="204"/>
      <scheme val="minor"/>
    </font>
    <font>
      <sz val="10"/>
      <color rgb="FFFF0000"/>
      <name val="Calibri"/>
      <charset val="204"/>
      <scheme val="minor"/>
    </font>
    <font>
      <b/>
      <sz val="10"/>
      <name val="Calibri"/>
      <charset val="204"/>
      <scheme val="minor"/>
    </font>
    <font>
      <sz val="10"/>
      <name val="Calibri"/>
      <charset val="204"/>
      <scheme val="minor"/>
    </font>
    <font>
      <sz val="12"/>
      <color theme="1"/>
      <name val="Times New Roman"/>
      <charset val="204"/>
    </font>
    <font>
      <b/>
      <i/>
      <sz val="11"/>
      <color rgb="FFC00000"/>
      <name val="Calibri"/>
      <charset val="204"/>
      <scheme val="minor"/>
    </font>
    <font>
      <i/>
      <sz val="11"/>
      <color theme="1"/>
      <name val="Calibri"/>
      <charset val="204"/>
      <scheme val="minor"/>
    </font>
    <font>
      <b/>
      <u/>
      <sz val="12"/>
      <color rgb="FF000000"/>
      <name val="Calibri"/>
      <charset val="204"/>
      <scheme val="minor"/>
    </font>
    <font>
      <u/>
      <sz val="11"/>
      <color theme="10"/>
      <name val="Calibri"/>
      <charset val="134"/>
      <scheme val="minor"/>
    </font>
    <font>
      <sz val="10"/>
      <color rgb="FF000000"/>
      <name val="Times New Roman"/>
      <charset val="204"/>
    </font>
    <font>
      <i/>
      <sz val="12"/>
      <color rgb="FFC00000"/>
      <name val="Calibri"/>
      <charset val="204"/>
      <scheme val="minor"/>
    </font>
    <font>
      <sz val="11"/>
      <name val="Calibri"/>
      <charset val="204"/>
      <scheme val="minor"/>
    </font>
    <font>
      <sz val="11"/>
      <name val="Calibri"/>
      <charset val="134"/>
      <scheme val="minor"/>
    </font>
    <font>
      <sz val="11"/>
      <color rgb="FFC00000"/>
      <name val="Calibri"/>
      <charset val="134"/>
      <scheme val="minor"/>
    </font>
    <font>
      <b/>
      <sz val="11"/>
      <color rgb="FF000000"/>
      <name val="Calibri"/>
      <charset val="134"/>
      <scheme val="minor"/>
    </font>
    <font>
      <b/>
      <sz val="11"/>
      <name val="Calibri"/>
      <charset val="134"/>
      <scheme val="minor"/>
    </font>
    <font>
      <sz val="11"/>
      <color rgb="FF000000"/>
      <name val="Calibri"/>
      <charset val="134"/>
      <scheme val="minor"/>
    </font>
    <font>
      <i/>
      <sz val="11"/>
      <color rgb="FF000000"/>
      <name val="Calibri"/>
      <charset val="204"/>
      <scheme val="minor"/>
    </font>
    <font>
      <sz val="11"/>
      <color rgb="FFC00000"/>
      <name val="Calibri"/>
      <charset val="204"/>
      <scheme val="minor"/>
    </font>
    <font>
      <b/>
      <sz val="11"/>
      <name val="Calibri"/>
      <charset val="204"/>
      <scheme val="minor"/>
    </font>
    <font>
      <vertAlign val="superscript"/>
      <sz val="10"/>
      <color theme="1"/>
      <name val="Calibri"/>
      <charset val="204"/>
      <scheme val="minor"/>
    </font>
    <font>
      <b/>
      <sz val="10"/>
      <color rgb="FFFFFFFF"/>
      <name val="Calibri"/>
      <charset val="204"/>
      <scheme val="minor"/>
    </font>
    <font>
      <b/>
      <i/>
      <sz val="12"/>
      <color rgb="FF000000"/>
      <name val="Calibri"/>
      <charset val="204"/>
      <scheme val="minor"/>
    </font>
    <font>
      <b/>
      <u/>
      <sz val="11"/>
      <color theme="1"/>
      <name val="Calibri"/>
      <charset val="204"/>
      <scheme val="minor"/>
    </font>
    <font>
      <b/>
      <u/>
      <sz val="12"/>
      <color rgb="FF000000"/>
      <name val="Calibri"/>
      <charset val="134"/>
      <scheme val="minor"/>
    </font>
    <font>
      <i/>
      <sz val="12"/>
      <color rgb="FF000000"/>
      <name val="Calibri"/>
      <charset val="134"/>
      <scheme val="minor"/>
    </font>
    <font>
      <b/>
      <i/>
      <u/>
      <sz val="11"/>
      <color rgb="FFC00000"/>
      <name val="Calibri"/>
      <charset val="204"/>
      <scheme val="minor"/>
    </font>
    <font>
      <b/>
      <i/>
      <sz val="11"/>
      <color theme="1"/>
      <name val="Calibri"/>
      <charset val="204"/>
      <scheme val="minor"/>
    </font>
    <font>
      <b/>
      <sz val="11"/>
      <color theme="1"/>
      <name val="Calibri"/>
      <charset val="134"/>
      <scheme val="minor"/>
    </font>
    <font>
      <sz val="12"/>
      <color rgb="FF000000"/>
      <name val="Calibri"/>
      <family val="2"/>
      <charset val="204"/>
      <scheme val="minor"/>
    </font>
    <font>
      <i/>
      <sz val="12"/>
      <color rgb="FFFF0000"/>
      <name val="Calibri"/>
      <family val="2"/>
      <charset val="204"/>
      <scheme val="minor"/>
    </font>
    <font>
      <b/>
      <sz val="11"/>
      <color theme="1"/>
      <name val="Calibri"/>
      <family val="2"/>
      <charset val="204"/>
      <scheme val="minor"/>
    </font>
    <font>
      <sz val="11"/>
      <name val="Calibri"/>
      <family val="2"/>
      <charset val="204"/>
      <scheme val="minor"/>
    </font>
    <font>
      <b/>
      <sz val="11"/>
      <name val="Calibri"/>
      <family val="2"/>
      <charset val="204"/>
      <scheme val="minor"/>
    </font>
    <font>
      <b/>
      <u/>
      <sz val="11"/>
      <name val="Calibri"/>
      <family val="2"/>
      <charset val="204"/>
      <scheme val="minor"/>
    </font>
    <font>
      <sz val="11"/>
      <color rgb="FF000000"/>
      <name val="Calibri"/>
      <family val="2"/>
      <charset val="204"/>
      <scheme val="minor"/>
    </font>
    <font>
      <b/>
      <sz val="12"/>
      <name val="Calibri"/>
      <family val="2"/>
      <charset val="204"/>
      <scheme val="minor"/>
    </font>
    <font>
      <i/>
      <sz val="11"/>
      <color rgb="FFC00000"/>
      <name val="Calibri"/>
      <family val="2"/>
      <charset val="204"/>
      <scheme val="minor"/>
    </font>
    <font>
      <i/>
      <sz val="12"/>
      <color rgb="FF000000"/>
      <name val="Calibri"/>
      <family val="2"/>
      <charset val="204"/>
      <scheme val="minor"/>
    </font>
    <font>
      <b/>
      <sz val="11"/>
      <color rgb="FF000000"/>
      <name val="Calibri"/>
      <family val="2"/>
      <charset val="204"/>
      <scheme val="minor"/>
    </font>
    <font>
      <b/>
      <sz val="11"/>
      <color rgb="FFC00000"/>
      <name val="Calibri"/>
      <family val="2"/>
      <charset val="204"/>
      <scheme val="minor"/>
    </font>
    <font>
      <sz val="10"/>
      <color rgb="FFFF0000"/>
      <name val="Calibri"/>
      <family val="2"/>
      <charset val="204"/>
      <scheme val="minor"/>
    </font>
    <font>
      <sz val="10"/>
      <color rgb="FF000000"/>
      <name val="Calibri"/>
      <family val="2"/>
      <charset val="204"/>
      <scheme val="minor"/>
    </font>
    <font>
      <i/>
      <sz val="11"/>
      <color theme="1"/>
      <name val="Calibri"/>
      <family val="2"/>
      <charset val="204"/>
      <scheme val="minor"/>
    </font>
    <font>
      <sz val="10"/>
      <color theme="1"/>
      <name val="Calibri"/>
      <family val="2"/>
      <charset val="204"/>
      <scheme val="minor"/>
    </font>
    <font>
      <b/>
      <sz val="10"/>
      <color theme="1"/>
      <name val="Calibri"/>
      <family val="2"/>
      <charset val="204"/>
      <scheme val="minor"/>
    </font>
    <font>
      <b/>
      <sz val="12"/>
      <color theme="1"/>
      <name val="Times New Roman"/>
      <family val="1"/>
      <charset val="204"/>
    </font>
    <font>
      <b/>
      <sz val="11"/>
      <color theme="0"/>
      <name val="Calibri"/>
      <family val="2"/>
      <charset val="204"/>
      <scheme val="minor"/>
    </font>
    <font>
      <b/>
      <i/>
      <sz val="11"/>
      <color rgb="FFC00000"/>
      <name val="Calibri"/>
      <family val="2"/>
      <charset val="204"/>
      <scheme val="minor"/>
    </font>
    <font>
      <b/>
      <i/>
      <sz val="10"/>
      <color rgb="FFC00000"/>
      <name val="Calibri"/>
      <family val="2"/>
      <charset val="204"/>
      <scheme val="minor"/>
    </font>
    <font>
      <sz val="12"/>
      <name val="Calibri"/>
      <family val="2"/>
      <charset val="204"/>
      <scheme val="minor"/>
    </font>
    <font>
      <sz val="10"/>
      <name val="Calibri"/>
      <family val="2"/>
      <charset val="204"/>
      <scheme val="minor"/>
    </font>
    <font>
      <b/>
      <sz val="13"/>
      <color theme="1"/>
      <name val="Calibri"/>
      <family val="2"/>
      <charset val="204"/>
      <scheme val="minor"/>
    </font>
  </fonts>
  <fills count="31">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9" tint="0.79995117038483843"/>
        <bgColor indexed="64"/>
      </patternFill>
    </fill>
    <fill>
      <patternFill patternType="solid">
        <fgColor theme="8"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theme="2"/>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2" tint="-9.9978637043366805E-2"/>
        <bgColor indexed="64"/>
      </patternFill>
    </fill>
    <fill>
      <patternFill patternType="solid">
        <fgColor theme="0"/>
        <bgColor indexed="64"/>
      </patternFill>
    </fill>
    <fill>
      <patternFill patternType="solid">
        <fgColor theme="3" tint="0.79995117038483843"/>
        <bgColor indexed="64"/>
      </patternFill>
    </fill>
    <fill>
      <patternFill patternType="solid">
        <fgColor rgb="FFFFFFFF"/>
        <bgColor indexed="64"/>
      </patternFill>
    </fill>
    <fill>
      <patternFill patternType="solid">
        <fgColor theme="4"/>
        <bgColor indexed="64"/>
      </patternFill>
    </fill>
    <fill>
      <patternFill patternType="solid">
        <fgColor theme="5"/>
        <bgColor indexed="64"/>
      </patternFill>
    </fill>
    <fill>
      <patternFill patternType="solid">
        <fgColor rgb="FF00B050"/>
        <bgColor indexed="64"/>
      </patternFill>
    </fill>
    <fill>
      <patternFill patternType="solid">
        <fgColor rgb="FF00B0F0"/>
        <bgColor indexed="64"/>
      </patternFill>
    </fill>
    <fill>
      <patternFill patternType="solid">
        <fgColor rgb="FF7030A0"/>
        <bgColor indexed="64"/>
      </patternFill>
    </fill>
    <fill>
      <patternFill patternType="lightUp"/>
    </fill>
    <fill>
      <patternFill patternType="solid">
        <fgColor theme="5"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rgb="FF860000"/>
        <bgColor indexed="64"/>
      </patternFill>
    </fill>
    <fill>
      <patternFill patternType="solid">
        <fgColor theme="7"/>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s>
  <cellStyleXfs count="4">
    <xf numFmtId="0" fontId="0" fillId="0" borderId="0"/>
    <xf numFmtId="0" fontId="33" fillId="0" borderId="0" applyNumberFormat="0" applyFill="0" applyBorder="0" applyAlignment="0" applyProtection="0"/>
    <xf numFmtId="0" fontId="6" fillId="0" borderId="0"/>
    <xf numFmtId="0" fontId="6" fillId="0" borderId="0"/>
  </cellStyleXfs>
  <cellXfs count="491">
    <xf numFmtId="0" fontId="0" fillId="0" borderId="0" xfId="0"/>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left" vertical="center" wrapText="1" indent="4"/>
    </xf>
    <xf numFmtId="0" fontId="3" fillId="0" borderId="1" xfId="0" applyFont="1" applyBorder="1" applyAlignment="1">
      <alignment horizontal="center" vertical="center" wrapText="1"/>
    </xf>
    <xf numFmtId="1" fontId="4" fillId="4"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left" vertical="center" wrapText="1" indent="3"/>
    </xf>
    <xf numFmtId="0" fontId="6" fillId="0" borderId="0" xfId="3"/>
    <xf numFmtId="0" fontId="4" fillId="2" borderId="0" xfId="0" applyFont="1" applyFill="1"/>
    <xf numFmtId="0" fontId="0" fillId="2" borderId="0" xfId="0" applyFill="1"/>
    <xf numFmtId="0" fontId="6" fillId="2" borderId="0" xfId="3" applyFill="1"/>
    <xf numFmtId="0" fontId="4" fillId="0" borderId="0" xfId="0" applyFont="1"/>
    <xf numFmtId="0" fontId="7" fillId="0" borderId="0" xfId="0" applyFont="1" applyAlignment="1">
      <alignment vertical="center"/>
    </xf>
    <xf numFmtId="0" fontId="8" fillId="0" borderId="0" xfId="0" applyFont="1"/>
    <xf numFmtId="0" fontId="8" fillId="5" borderId="1" xfId="0" applyFont="1" applyFill="1" applyBorder="1" applyAlignment="1">
      <alignment vertical="center" wrapText="1"/>
    </xf>
    <xf numFmtId="0" fontId="8" fillId="5" borderId="1" xfId="0" applyFont="1" applyFill="1" applyBorder="1" applyAlignment="1">
      <alignment horizontal="center" vertical="center" wrapText="1"/>
    </xf>
    <xf numFmtId="0" fontId="9" fillId="0" borderId="1" xfId="0" applyFont="1" applyBorder="1" applyAlignment="1">
      <alignment vertical="center" wrapText="1"/>
    </xf>
    <xf numFmtId="2" fontId="10" fillId="0" borderId="1" xfId="0" applyNumberFormat="1" applyFont="1" applyBorder="1" applyAlignment="1">
      <alignment horizontal="center" vertical="center"/>
    </xf>
    <xf numFmtId="0" fontId="9" fillId="0" borderId="0" xfId="0" applyFont="1" applyAlignment="1">
      <alignment vertical="center" wrapText="1"/>
    </xf>
    <xf numFmtId="2" fontId="10" fillId="0" borderId="0" xfId="0" applyNumberFormat="1" applyFont="1" applyAlignment="1">
      <alignment horizontal="center" vertical="center"/>
    </xf>
    <xf numFmtId="0" fontId="11" fillId="0" borderId="0" xfId="0" applyFont="1" applyAlignment="1">
      <alignment horizontal="left" vertical="center" wrapText="1"/>
    </xf>
    <xf numFmtId="0" fontId="9" fillId="0" borderId="0" xfId="0" applyFont="1" applyAlignment="1">
      <alignment horizontal="left" vertical="center" wrapText="1"/>
    </xf>
    <xf numFmtId="0" fontId="12" fillId="0" borderId="0" xfId="0" applyFont="1" applyAlignment="1">
      <alignment vertical="center" wrapText="1"/>
    </xf>
    <xf numFmtId="0" fontId="8" fillId="0" borderId="0" xfId="0" applyFont="1" applyAlignment="1">
      <alignment horizontal="left"/>
    </xf>
    <xf numFmtId="0" fontId="14"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1" fontId="14" fillId="0" borderId="1" xfId="0" applyNumberFormat="1" applyFont="1" applyBorder="1" applyAlignment="1">
      <alignment horizontal="center" vertical="center" wrapText="1"/>
    </xf>
    <xf numFmtId="0" fontId="16" fillId="0" borderId="0" xfId="0" applyFont="1"/>
    <xf numFmtId="0" fontId="20" fillId="8" borderId="1" xfId="0" applyFont="1" applyFill="1" applyBorder="1" applyAlignment="1">
      <alignment horizontal="center" vertical="center" textRotation="90" wrapText="1"/>
    </xf>
    <xf numFmtId="0" fontId="20" fillId="8" borderId="1" xfId="0" applyFont="1" applyFill="1" applyBorder="1" applyAlignment="1">
      <alignment horizontal="center" vertical="center" textRotation="90"/>
    </xf>
    <xf numFmtId="0" fontId="21" fillId="0" borderId="1" xfId="0" applyFont="1" applyBorder="1" applyAlignment="1">
      <alignment vertical="center" wrapText="1"/>
    </xf>
    <xf numFmtId="1" fontId="21" fillId="0" borderId="1" xfId="0" applyNumberFormat="1" applyFont="1" applyBorder="1" applyAlignment="1">
      <alignment horizontal="center" vertical="center" wrapText="1"/>
    </xf>
    <xf numFmtId="1" fontId="21" fillId="0" borderId="1" xfId="0" applyNumberFormat="1" applyFont="1" applyBorder="1" applyAlignment="1">
      <alignment horizontal="center" vertical="center"/>
    </xf>
    <xf numFmtId="0" fontId="22" fillId="0" borderId="1" xfId="0" applyFont="1" applyBorder="1" applyAlignment="1">
      <alignment vertical="center" wrapText="1"/>
    </xf>
    <xf numFmtId="0" fontId="22" fillId="0" borderId="1" xfId="0" applyFont="1" applyBorder="1" applyAlignment="1">
      <alignment vertical="center"/>
    </xf>
    <xf numFmtId="0" fontId="21" fillId="0" borderId="1" xfId="0" applyFont="1" applyBorder="1" applyAlignment="1">
      <alignment vertical="center"/>
    </xf>
    <xf numFmtId="1" fontId="22"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 fontId="22" fillId="0" borderId="1" xfId="0" applyNumberFormat="1" applyFont="1" applyBorder="1" applyAlignment="1">
      <alignment horizontal="center" vertical="center"/>
    </xf>
    <xf numFmtId="0" fontId="21" fillId="0" borderId="1" xfId="0" applyFont="1" applyBorder="1" applyAlignment="1">
      <alignment horizontal="center" vertical="center" wrapText="1"/>
    </xf>
    <xf numFmtId="0" fontId="20" fillId="9" borderId="1" xfId="0" applyFont="1" applyFill="1" applyBorder="1" applyAlignment="1">
      <alignment horizontal="center" vertical="center" textRotation="90" wrapText="1"/>
    </xf>
    <xf numFmtId="0" fontId="24" fillId="0" borderId="1" xfId="0" applyFont="1" applyBorder="1" applyAlignment="1">
      <alignment vertical="center" wrapText="1"/>
    </xf>
    <xf numFmtId="0" fontId="20" fillId="11" borderId="1" xfId="0" applyFont="1" applyFill="1" applyBorder="1" applyAlignment="1">
      <alignment horizontal="center" vertical="center" textRotation="90" wrapText="1"/>
    </xf>
    <xf numFmtId="0" fontId="24" fillId="0" borderId="1" xfId="0" applyFont="1" applyBorder="1" applyAlignment="1">
      <alignment vertical="center"/>
    </xf>
    <xf numFmtId="0" fontId="21" fillId="13" borderId="0" xfId="0" applyFont="1" applyFill="1" applyAlignment="1">
      <alignment horizontal="center" vertical="center"/>
    </xf>
    <xf numFmtId="0" fontId="21" fillId="13" borderId="0" xfId="0" applyFont="1" applyFill="1"/>
    <xf numFmtId="0" fontId="22" fillId="0" borderId="8" xfId="0" applyFont="1" applyBorder="1" applyAlignment="1">
      <alignment vertical="center" wrapText="1"/>
    </xf>
    <xf numFmtId="0" fontId="21" fillId="13" borderId="0" xfId="0" applyFont="1" applyFill="1" applyAlignment="1">
      <alignment horizontal="center" vertical="center" wrapText="1"/>
    </xf>
    <xf numFmtId="0" fontId="22" fillId="13" borderId="0" xfId="0" applyFont="1" applyFill="1" applyAlignment="1">
      <alignment horizontal="center" vertical="center"/>
    </xf>
    <xf numFmtId="0" fontId="21" fillId="0" borderId="1" xfId="0" applyFont="1" applyBorder="1"/>
    <xf numFmtId="1" fontId="20" fillId="9" borderId="1" xfId="0" applyNumberFormat="1" applyFont="1" applyFill="1" applyBorder="1" applyAlignment="1">
      <alignment horizontal="center" vertical="center" textRotation="90" wrapText="1"/>
    </xf>
    <xf numFmtId="0" fontId="21" fillId="15" borderId="1" xfId="0" applyFont="1" applyFill="1" applyBorder="1" applyAlignment="1">
      <alignment vertical="center"/>
    </xf>
    <xf numFmtId="0" fontId="22" fillId="15" borderId="1" xfId="0" applyFont="1" applyFill="1" applyBorder="1" applyAlignment="1">
      <alignment vertical="center" wrapText="1"/>
    </xf>
    <xf numFmtId="0" fontId="22" fillId="15" borderId="1" xfId="0" applyFont="1" applyFill="1" applyBorder="1" applyAlignment="1">
      <alignment vertical="center"/>
    </xf>
    <xf numFmtId="1" fontId="20" fillId="4" borderId="1" xfId="0" applyNumberFormat="1" applyFont="1" applyFill="1" applyBorder="1" applyAlignment="1">
      <alignment horizontal="center" vertical="center" textRotation="90" wrapText="1"/>
    </xf>
    <xf numFmtId="2" fontId="20" fillId="7" borderId="1" xfId="0" applyNumberFormat="1" applyFont="1" applyFill="1" applyBorder="1" applyAlignment="1">
      <alignment vertical="center"/>
    </xf>
    <xf numFmtId="1" fontId="20" fillId="7" borderId="1" xfId="0" applyNumberFormat="1" applyFont="1" applyFill="1" applyBorder="1" applyAlignment="1">
      <alignment vertical="center"/>
    </xf>
    <xf numFmtId="1" fontId="20" fillId="12" borderId="1" xfId="0" applyNumberFormat="1" applyFont="1" applyFill="1" applyBorder="1" applyAlignment="1">
      <alignment horizontal="center" vertical="center" textRotation="90" wrapText="1"/>
    </xf>
    <xf numFmtId="0" fontId="21" fillId="0" borderId="8" xfId="0" applyFont="1" applyBorder="1" applyAlignment="1">
      <alignment vertical="center" wrapText="1"/>
    </xf>
    <xf numFmtId="0" fontId="21" fillId="13" borderId="6" xfId="0" applyFont="1" applyFill="1" applyBorder="1"/>
    <xf numFmtId="2" fontId="20" fillId="7" borderId="1" xfId="0" applyNumberFormat="1" applyFont="1" applyFill="1" applyBorder="1"/>
    <xf numFmtId="1" fontId="20" fillId="7" borderId="1" xfId="0" applyNumberFormat="1" applyFont="1" applyFill="1" applyBorder="1"/>
    <xf numFmtId="1" fontId="20" fillId="7" borderId="9" xfId="0" applyNumberFormat="1" applyFont="1" applyFill="1" applyBorder="1"/>
    <xf numFmtId="1" fontId="20" fillId="14" borderId="1" xfId="0" applyNumberFormat="1" applyFont="1" applyFill="1" applyBorder="1" applyAlignment="1">
      <alignment horizontal="center" vertical="center" textRotation="90" wrapText="1"/>
    </xf>
    <xf numFmtId="0" fontId="20" fillId="2" borderId="1" xfId="0" applyFont="1" applyFill="1" applyBorder="1" applyAlignment="1">
      <alignment horizontal="center" vertical="center" textRotation="90" wrapText="1"/>
    </xf>
    <xf numFmtId="0" fontId="20" fillId="10" borderId="1" xfId="0" applyFont="1" applyFill="1" applyBorder="1" applyAlignment="1">
      <alignment horizontal="center" vertical="center" textRotation="90" wrapText="1"/>
    </xf>
    <xf numFmtId="2" fontId="20" fillId="3" borderId="1" xfId="0" applyNumberFormat="1" applyFont="1" applyFill="1" applyBorder="1" applyAlignment="1">
      <alignment horizontal="center" vertical="center" textRotation="90" wrapText="1"/>
    </xf>
    <xf numFmtId="0" fontId="20" fillId="0" borderId="1" xfId="0" applyFont="1" applyBorder="1" applyAlignment="1">
      <alignment vertical="center"/>
    </xf>
    <xf numFmtId="0" fontId="20" fillId="10" borderId="0" xfId="0" applyFont="1" applyFill="1" applyAlignment="1">
      <alignment horizontal="center" vertical="center" textRotation="90" wrapText="1"/>
    </xf>
    <xf numFmtId="0" fontId="21" fillId="0" borderId="10" xfId="0" applyFont="1" applyBorder="1" applyAlignment="1">
      <alignment vertical="center" wrapText="1"/>
    </xf>
    <xf numFmtId="1" fontId="20" fillId="2" borderId="8" xfId="0" applyNumberFormat="1" applyFont="1" applyFill="1" applyBorder="1" applyAlignment="1">
      <alignment horizontal="center" vertical="center" textRotation="90" wrapText="1"/>
    </xf>
    <xf numFmtId="0" fontId="22" fillId="0" borderId="8" xfId="0" applyFont="1" applyBorder="1" applyAlignment="1">
      <alignment vertical="center"/>
    </xf>
    <xf numFmtId="1" fontId="20" fillId="3" borderId="8" xfId="0" applyNumberFormat="1" applyFont="1" applyFill="1" applyBorder="1" applyAlignment="1">
      <alignment horizontal="center" vertical="center" textRotation="90" wrapText="1"/>
    </xf>
    <xf numFmtId="1" fontId="20" fillId="9" borderId="8" xfId="0" applyNumberFormat="1" applyFont="1" applyFill="1" applyBorder="1" applyAlignment="1">
      <alignment horizontal="center" vertical="center" textRotation="90" wrapText="1"/>
    </xf>
    <xf numFmtId="1" fontId="21" fillId="0" borderId="1" xfId="0" applyNumberFormat="1" applyFont="1" applyBorder="1" applyAlignment="1">
      <alignment vertical="center" wrapText="1"/>
    </xf>
    <xf numFmtId="0" fontId="21" fillId="0" borderId="8" xfId="0" applyFont="1" applyBorder="1" applyAlignment="1">
      <alignment vertical="center"/>
    </xf>
    <xf numFmtId="0" fontId="21" fillId="0" borderId="1" xfId="0" applyFont="1" applyBorder="1" applyAlignment="1">
      <alignment horizontal="left" vertical="center" wrapText="1"/>
    </xf>
    <xf numFmtId="2" fontId="20" fillId="7" borderId="1" xfId="0" applyNumberFormat="1" applyFont="1" applyFill="1" applyBorder="1" applyAlignment="1">
      <alignment horizontal="right" vertical="center"/>
    </xf>
    <xf numFmtId="1" fontId="20" fillId="7" borderId="1" xfId="0" applyNumberFormat="1" applyFont="1" applyFill="1" applyBorder="1" applyAlignment="1">
      <alignment horizontal="right" vertical="center"/>
    </xf>
    <xf numFmtId="1" fontId="22" fillId="13" borderId="0" xfId="0" applyNumberFormat="1" applyFont="1" applyFill="1" applyAlignment="1">
      <alignment horizontal="center" vertical="center"/>
    </xf>
    <xf numFmtId="1" fontId="21" fillId="13" borderId="0" xfId="0" applyNumberFormat="1" applyFont="1" applyFill="1" applyAlignment="1">
      <alignment horizontal="center" vertical="center" wrapText="1"/>
    </xf>
    <xf numFmtId="1" fontId="21" fillId="13" borderId="0" xfId="0" applyNumberFormat="1" applyFont="1" applyFill="1" applyAlignment="1">
      <alignment horizontal="center" vertical="center"/>
    </xf>
    <xf numFmtId="0" fontId="0" fillId="13" borderId="0" xfId="0" applyFill="1"/>
    <xf numFmtId="1" fontId="20" fillId="11" borderId="1" xfId="0" applyNumberFormat="1" applyFont="1" applyFill="1" applyBorder="1" applyAlignment="1">
      <alignment horizontal="center" vertical="center" textRotation="90" wrapText="1"/>
    </xf>
    <xf numFmtId="1" fontId="26" fillId="0" borderId="1" xfId="0" applyNumberFormat="1" applyFont="1" applyBorder="1" applyAlignment="1">
      <alignment horizontal="center" vertical="center" wrapText="1"/>
    </xf>
    <xf numFmtId="1" fontId="27" fillId="4" borderId="1" xfId="0" applyNumberFormat="1" applyFont="1" applyFill="1" applyBorder="1" applyAlignment="1">
      <alignment horizontal="center" vertical="center" textRotation="90" wrapText="1"/>
    </xf>
    <xf numFmtId="1" fontId="27" fillId="12" borderId="1" xfId="0" applyNumberFormat="1" applyFont="1" applyFill="1" applyBorder="1" applyAlignment="1">
      <alignment horizontal="center" vertical="center" textRotation="90" wrapText="1"/>
    </xf>
    <xf numFmtId="0" fontId="22" fillId="0" borderId="1" xfId="0" applyFont="1" applyBorder="1" applyAlignment="1">
      <alignment horizontal="center" vertical="center"/>
    </xf>
    <xf numFmtId="2" fontId="27" fillId="7" borderId="1" xfId="0" applyNumberFormat="1" applyFont="1" applyFill="1" applyBorder="1" applyAlignment="1">
      <alignment horizontal="right" vertical="center"/>
    </xf>
    <xf numFmtId="1" fontId="27" fillId="7" borderId="1" xfId="0" applyNumberFormat="1" applyFont="1" applyFill="1" applyBorder="1" applyAlignment="1">
      <alignment horizontal="right" vertical="center"/>
    </xf>
    <xf numFmtId="1" fontId="28" fillId="13" borderId="0" xfId="0" applyNumberFormat="1" applyFont="1" applyFill="1" applyAlignment="1">
      <alignment horizontal="center" vertical="center"/>
    </xf>
    <xf numFmtId="1" fontId="22" fillId="13" borderId="0" xfId="0" applyNumberFormat="1" applyFont="1" applyFill="1" applyAlignment="1">
      <alignment horizontal="center" vertical="center" wrapText="1"/>
    </xf>
    <xf numFmtId="2" fontId="20" fillId="13" borderId="0" xfId="0" applyNumberFormat="1" applyFont="1" applyFill="1" applyAlignment="1">
      <alignment horizontal="right" vertical="center"/>
    </xf>
    <xf numFmtId="1" fontId="20" fillId="13" borderId="0" xfId="0" applyNumberFormat="1" applyFont="1" applyFill="1" applyAlignment="1">
      <alignment horizontal="right" vertical="center"/>
    </xf>
    <xf numFmtId="1" fontId="20" fillId="2" borderId="1" xfId="0" applyNumberFormat="1" applyFont="1" applyFill="1" applyBorder="1" applyAlignment="1">
      <alignment horizontal="center" vertical="center" textRotation="90" wrapText="1"/>
    </xf>
    <xf numFmtId="1" fontId="20" fillId="3" borderId="1" xfId="0" applyNumberFormat="1" applyFont="1" applyFill="1" applyBorder="1" applyAlignment="1">
      <alignment horizontal="center" vertical="center" textRotation="90" wrapText="1"/>
    </xf>
    <xf numFmtId="1" fontId="20" fillId="10" borderId="1" xfId="0" applyNumberFormat="1" applyFont="1" applyFill="1" applyBorder="1" applyAlignment="1">
      <alignment horizontal="center" vertical="center" textRotation="90" wrapText="1"/>
    </xf>
    <xf numFmtId="0" fontId="21" fillId="15" borderId="1" xfId="0" applyFont="1" applyFill="1" applyBorder="1" applyAlignment="1">
      <alignment vertical="center" wrapText="1"/>
    </xf>
    <xf numFmtId="1" fontId="21" fillId="15" borderId="1" xfId="0" applyNumberFormat="1" applyFont="1" applyFill="1" applyBorder="1" applyAlignment="1">
      <alignment horizontal="center" vertical="center" wrapText="1"/>
    </xf>
    <xf numFmtId="0" fontId="21" fillId="13" borderId="0" xfId="0" applyFont="1" applyFill="1" applyAlignment="1">
      <alignment vertical="center" wrapText="1"/>
    </xf>
    <xf numFmtId="2" fontId="27" fillId="13" borderId="0" xfId="0" applyNumberFormat="1" applyFont="1" applyFill="1" applyAlignment="1">
      <alignment horizontal="right" vertical="center"/>
    </xf>
    <xf numFmtId="1" fontId="27" fillId="13" borderId="0" xfId="0" applyNumberFormat="1" applyFont="1" applyFill="1" applyAlignment="1">
      <alignment horizontal="right" vertical="center"/>
    </xf>
    <xf numFmtId="0" fontId="4" fillId="11" borderId="1" xfId="0" applyFont="1" applyFill="1" applyBorder="1" applyAlignment="1">
      <alignment horizontal="center" vertical="center" textRotation="90" wrapText="1"/>
    </xf>
    <xf numFmtId="0" fontId="4" fillId="4" borderId="1" xfId="0" applyFont="1" applyFill="1" applyBorder="1" applyAlignment="1">
      <alignment horizontal="center" vertical="center" textRotation="90" wrapText="1"/>
    </xf>
    <xf numFmtId="0" fontId="22" fillId="13" borderId="0" xfId="0" applyFont="1" applyFill="1" applyAlignment="1">
      <alignment horizontal="center" vertical="center" wrapText="1"/>
    </xf>
    <xf numFmtId="0" fontId="22" fillId="13" borderId="0" xfId="0" applyFont="1" applyFill="1" applyAlignment="1">
      <alignment vertical="center" wrapText="1"/>
    </xf>
    <xf numFmtId="0" fontId="4" fillId="12" borderId="1" xfId="0" applyFont="1" applyFill="1" applyBorder="1" applyAlignment="1">
      <alignment horizontal="center" vertical="center" textRotation="90" wrapText="1"/>
    </xf>
    <xf numFmtId="1" fontId="22" fillId="15" borderId="1" xfId="0" applyNumberFormat="1" applyFont="1" applyFill="1" applyBorder="1" applyAlignment="1">
      <alignment horizontal="center" vertical="center" wrapText="1"/>
    </xf>
    <xf numFmtId="0" fontId="4" fillId="14" borderId="1" xfId="0" applyFont="1" applyFill="1" applyBorder="1" applyAlignment="1">
      <alignment horizontal="center" vertical="center" textRotation="90" wrapText="1"/>
    </xf>
    <xf numFmtId="0" fontId="4" fillId="2" borderId="1" xfId="0" applyFont="1" applyFill="1" applyBorder="1" applyAlignment="1">
      <alignment horizontal="center" vertical="center" textRotation="90" wrapText="1"/>
    </xf>
    <xf numFmtId="0" fontId="4" fillId="9" borderId="1" xfId="0" applyFont="1" applyFill="1" applyBorder="1" applyAlignment="1">
      <alignment horizontal="center" vertical="center" textRotation="90" wrapText="1"/>
    </xf>
    <xf numFmtId="0" fontId="4" fillId="10" borderId="1" xfId="0" applyFont="1" applyFill="1" applyBorder="1" applyAlignment="1">
      <alignment horizontal="center" vertical="center" textRotation="90"/>
    </xf>
    <xf numFmtId="4" fontId="23" fillId="13" borderId="0" xfId="0" applyNumberFormat="1" applyFont="1" applyFill="1" applyAlignment="1">
      <alignment vertical="center" wrapText="1"/>
    </xf>
    <xf numFmtId="0" fontId="29" fillId="13" borderId="0" xfId="0" applyFont="1" applyFill="1" applyAlignment="1">
      <alignment horizontal="center" vertical="center"/>
    </xf>
    <xf numFmtId="1" fontId="23" fillId="13" borderId="0" xfId="0" applyNumberFormat="1" applyFont="1" applyFill="1" applyAlignment="1">
      <alignment vertical="center" wrapText="1"/>
    </xf>
    <xf numFmtId="0" fontId="29" fillId="13" borderId="0" xfId="0" applyFont="1" applyFill="1" applyAlignment="1">
      <alignment horizontal="center" vertical="center" wrapText="1"/>
    </xf>
    <xf numFmtId="4" fontId="23" fillId="7" borderId="2" xfId="0" applyNumberFormat="1" applyFont="1" applyFill="1" applyBorder="1" applyAlignment="1">
      <alignment vertical="center" wrapText="1"/>
    </xf>
    <xf numFmtId="4" fontId="23" fillId="7" borderId="1" xfId="0" applyNumberFormat="1" applyFont="1" applyFill="1" applyBorder="1" applyAlignment="1">
      <alignment vertical="center" wrapText="1"/>
    </xf>
    <xf numFmtId="1" fontId="23" fillId="7" borderId="1" xfId="0" applyNumberFormat="1" applyFont="1" applyFill="1" applyBorder="1" applyAlignment="1">
      <alignment vertical="center" wrapText="1"/>
    </xf>
    <xf numFmtId="1" fontId="20" fillId="7" borderId="9" xfId="0" applyNumberFormat="1" applyFont="1" applyFill="1" applyBorder="1" applyAlignment="1">
      <alignment horizontal="right" vertical="center"/>
    </xf>
    <xf numFmtId="2" fontId="4" fillId="7" borderId="1" xfId="0" applyNumberFormat="1" applyFont="1" applyFill="1" applyBorder="1" applyAlignment="1">
      <alignment horizontal="right" vertical="center"/>
    </xf>
    <xf numFmtId="1" fontId="4" fillId="7" borderId="1" xfId="0" applyNumberFormat="1" applyFont="1" applyFill="1" applyBorder="1" applyAlignment="1">
      <alignment horizontal="right" vertical="center"/>
    </xf>
    <xf numFmtId="2" fontId="4" fillId="13" borderId="0" xfId="0" applyNumberFormat="1" applyFont="1" applyFill="1" applyAlignment="1">
      <alignment horizontal="right" vertical="center"/>
    </xf>
    <xf numFmtId="1" fontId="4" fillId="13" borderId="0" xfId="0" applyNumberFormat="1" applyFont="1" applyFill="1" applyAlignment="1">
      <alignment horizontal="right" vertical="center"/>
    </xf>
    <xf numFmtId="0" fontId="0" fillId="0" borderId="0" xfId="0" applyAlignment="1">
      <alignment horizontal="left" vertical="center" wrapText="1"/>
    </xf>
    <xf numFmtId="0" fontId="31" fillId="0" borderId="0" xfId="3" applyFont="1" applyAlignment="1">
      <alignment wrapText="1"/>
    </xf>
    <xf numFmtId="0" fontId="12" fillId="0" borderId="1" xfId="0" applyFont="1" applyBorder="1" applyAlignment="1">
      <alignment horizontal="center" vertical="center" wrapText="1"/>
    </xf>
    <xf numFmtId="1" fontId="6"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0" fontId="6" fillId="0" borderId="0" xfId="3"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12" fillId="0" borderId="0" xfId="0" applyFont="1" applyAlignment="1">
      <alignment horizontal="left" vertical="center" wrapText="1"/>
    </xf>
    <xf numFmtId="0" fontId="9" fillId="3" borderId="1" xfId="0" applyFont="1" applyFill="1" applyBorder="1" applyAlignment="1">
      <alignment horizontal="center" vertical="center" wrapText="1"/>
    </xf>
    <xf numFmtId="0" fontId="14" fillId="0" borderId="0" xfId="0" applyFont="1" applyAlignment="1">
      <alignment horizontal="center" vertical="center" wrapText="1"/>
    </xf>
    <xf numFmtId="0" fontId="9" fillId="0" borderId="0" xfId="0" applyFont="1" applyAlignment="1">
      <alignment horizontal="center" vertical="center" wrapText="1"/>
    </xf>
    <xf numFmtId="0" fontId="15" fillId="0" borderId="0" xfId="0" applyFont="1" applyAlignment="1">
      <alignment horizontal="center" vertical="center" wrapText="1"/>
    </xf>
    <xf numFmtId="1" fontId="4" fillId="0" borderId="1" xfId="3" applyNumberFormat="1" applyFont="1" applyBorder="1" applyAlignment="1">
      <alignment horizontal="center" vertical="center"/>
    </xf>
    <xf numFmtId="0" fontId="11" fillId="0" borderId="1" xfId="0" applyFont="1" applyBorder="1" applyAlignment="1">
      <alignment horizontal="left" vertical="center" wrapText="1"/>
    </xf>
    <xf numFmtId="0" fontId="11" fillId="0" borderId="0" xfId="0" applyFont="1" applyAlignment="1">
      <alignment horizontal="center" vertical="center"/>
    </xf>
    <xf numFmtId="1" fontId="14" fillId="0" borderId="0" xfId="0" applyNumberFormat="1" applyFont="1" applyAlignment="1">
      <alignment horizontal="center" vertical="center" wrapText="1"/>
    </xf>
    <xf numFmtId="0" fontId="11" fillId="0" borderId="5" xfId="0" applyFont="1" applyBorder="1" applyAlignment="1">
      <alignment horizontal="left" vertical="center" wrapText="1"/>
    </xf>
    <xf numFmtId="0" fontId="4" fillId="4" borderId="1" xfId="0" applyFont="1" applyFill="1" applyBorder="1" applyAlignment="1">
      <alignment horizontal="center" vertical="center" wrapText="1"/>
    </xf>
    <xf numFmtId="0" fontId="0" fillId="0" borderId="1" xfId="0" applyBorder="1" applyAlignment="1">
      <alignment horizontal="center" vertical="center"/>
    </xf>
    <xf numFmtId="2"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7" fillId="0" borderId="0" xfId="0" applyFont="1" applyAlignment="1">
      <alignment horizontal="center" vertical="center" wrapText="1"/>
    </xf>
    <xf numFmtId="1" fontId="4" fillId="0" borderId="0" xfId="0" applyNumberFormat="1" applyFont="1" applyAlignment="1">
      <alignment horizontal="center" vertical="center" wrapText="1"/>
    </xf>
    <xf numFmtId="0" fontId="33" fillId="0" borderId="0" xfId="1" applyFill="1" applyBorder="1" applyAlignment="1">
      <alignment horizontal="left" vertical="center" wrapText="1"/>
    </xf>
    <xf numFmtId="0" fontId="13" fillId="0" borderId="0" xfId="0" applyFont="1" applyAlignment="1">
      <alignment horizontal="left"/>
    </xf>
    <xf numFmtId="2" fontId="5" fillId="0" borderId="0" xfId="0" applyNumberFormat="1" applyFont="1" applyAlignment="1">
      <alignment horizontal="center" vertical="center" wrapText="1"/>
    </xf>
    <xf numFmtId="4" fontId="34" fillId="0" borderId="0" xfId="0" applyNumberFormat="1" applyFont="1" applyAlignment="1">
      <alignment horizontal="center" vertical="center"/>
    </xf>
    <xf numFmtId="0" fontId="33" fillId="0" borderId="0" xfId="1"/>
    <xf numFmtId="1" fontId="11" fillId="3" borderId="1" xfId="0" applyNumberFormat="1" applyFont="1" applyFill="1" applyBorder="1" applyAlignment="1">
      <alignment horizontal="center" vertical="center"/>
    </xf>
    <xf numFmtId="0" fontId="0" fillId="0" borderId="0" xfId="0" applyAlignment="1">
      <alignment horizontal="left" vertical="top" wrapText="1"/>
    </xf>
    <xf numFmtId="0" fontId="4" fillId="0" borderId="1" xfId="0" applyFont="1" applyBorder="1" applyAlignment="1">
      <alignment horizontal="center" vertical="center"/>
    </xf>
    <xf numFmtId="0" fontId="0" fillId="0" borderId="1" xfId="0" applyBorder="1" applyAlignment="1">
      <alignment horizontal="left" vertical="center" wrapText="1"/>
    </xf>
    <xf numFmtId="165" fontId="0" fillId="0" borderId="1" xfId="0" applyNumberFormat="1" applyBorder="1" applyAlignment="1">
      <alignment horizontal="center" vertical="center"/>
    </xf>
    <xf numFmtId="3" fontId="0" fillId="0" borderId="1" xfId="0" applyNumberFormat="1" applyBorder="1" applyAlignment="1">
      <alignment horizontal="center" vertical="center"/>
    </xf>
    <xf numFmtId="4"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38" fillId="0" borderId="0" xfId="0" applyFont="1"/>
    <xf numFmtId="0" fontId="39" fillId="0" borderId="1" xfId="0" applyFont="1" applyBorder="1" applyAlignment="1">
      <alignment horizontal="center" vertical="center" wrapText="1"/>
    </xf>
    <xf numFmtId="0" fontId="39" fillId="22" borderId="1" xfId="0" applyFont="1" applyFill="1" applyBorder="1" applyAlignment="1">
      <alignment horizontal="center" vertical="center" wrapText="1"/>
    </xf>
    <xf numFmtId="0" fontId="40" fillId="4" borderId="1" xfId="0" applyFont="1" applyFill="1" applyBorder="1" applyAlignment="1">
      <alignment horizontal="center"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xf>
    <xf numFmtId="1" fontId="39" fillId="0" borderId="1" xfId="0" applyNumberFormat="1" applyFont="1" applyBorder="1" applyAlignment="1">
      <alignment horizontal="center" vertical="center" wrapText="1"/>
    </xf>
    <xf numFmtId="0" fontId="0" fillId="0" borderId="0" xfId="0" applyAlignment="1">
      <alignment vertical="top" wrapText="1"/>
    </xf>
    <xf numFmtId="0" fontId="0" fillId="0" borderId="0" xfId="0" applyAlignment="1">
      <alignment vertical="top"/>
    </xf>
    <xf numFmtId="0" fontId="37" fillId="0" borderId="0" xfId="0" applyFont="1" applyAlignment="1">
      <alignment vertical="top" wrapText="1"/>
    </xf>
    <xf numFmtId="0" fontId="0" fillId="4" borderId="0" xfId="0" applyFill="1"/>
    <xf numFmtId="0" fontId="5" fillId="0" borderId="0" xfId="0" applyFont="1" applyAlignment="1">
      <alignment horizontal="left" vertical="center" wrapText="1"/>
    </xf>
    <xf numFmtId="4" fontId="11" fillId="0" borderId="0" xfId="0" applyNumberFormat="1" applyFont="1" applyAlignment="1">
      <alignment horizontal="center" vertical="center"/>
    </xf>
    <xf numFmtId="4" fontId="11" fillId="0" borderId="0" xfId="0" applyNumberFormat="1" applyFont="1" applyAlignment="1">
      <alignment horizontal="center" vertical="center" wrapText="1"/>
    </xf>
    <xf numFmtId="0" fontId="9" fillId="22" borderId="1" xfId="0" applyFont="1" applyFill="1" applyBorder="1" applyAlignment="1">
      <alignment horizontal="center" vertical="center" wrapText="1"/>
    </xf>
    <xf numFmtId="0" fontId="34" fillId="0" borderId="0" xfId="0" applyFont="1" applyAlignment="1">
      <alignment horizontal="center" vertical="center"/>
    </xf>
    <xf numFmtId="4" fontId="5" fillId="0" borderId="0" xfId="0" applyNumberFormat="1" applyFont="1" applyAlignment="1">
      <alignment horizontal="center" vertical="center" wrapText="1"/>
    </xf>
    <xf numFmtId="0" fontId="54" fillId="0" borderId="1" xfId="0" applyFont="1" applyBorder="1" applyAlignment="1">
      <alignment horizontal="left" vertical="center" wrapText="1"/>
    </xf>
    <xf numFmtId="0" fontId="56" fillId="4" borderId="1" xfId="0" applyFont="1" applyFill="1" applyBorder="1" applyAlignment="1">
      <alignment horizontal="center" vertical="center" wrapText="1"/>
    </xf>
    <xf numFmtId="0" fontId="60" fillId="0" borderId="1" xfId="0" applyFont="1" applyBorder="1" applyAlignment="1">
      <alignment horizontal="left" vertical="center" wrapText="1"/>
    </xf>
    <xf numFmtId="0" fontId="0" fillId="23" borderId="3" xfId="0" applyFill="1" applyBorder="1" applyAlignment="1">
      <alignment horizontal="center" vertical="center"/>
    </xf>
    <xf numFmtId="0" fontId="4" fillId="23" borderId="3" xfId="0" applyFont="1" applyFill="1" applyBorder="1" applyAlignment="1">
      <alignment horizontal="left" vertical="center" wrapText="1"/>
    </xf>
    <xf numFmtId="2" fontId="4" fillId="23" borderId="3" xfId="0" applyNumberFormat="1" applyFont="1" applyFill="1" applyBorder="1" applyAlignment="1">
      <alignment horizontal="center" vertical="center" wrapText="1"/>
    </xf>
    <xf numFmtId="0" fontId="4" fillId="23" borderId="3" xfId="0" applyFont="1" applyFill="1" applyBorder="1" applyAlignment="1">
      <alignment horizontal="center" vertical="center" wrapText="1"/>
    </xf>
    <xf numFmtId="0" fontId="0" fillId="23" borderId="1" xfId="0" applyFill="1" applyBorder="1" applyAlignment="1">
      <alignment horizontal="center" vertical="center"/>
    </xf>
    <xf numFmtId="0" fontId="7" fillId="23" borderId="1" xfId="0" applyFont="1" applyFill="1" applyBorder="1" applyAlignment="1">
      <alignment horizontal="justify" vertical="center"/>
    </xf>
    <xf numFmtId="2" fontId="4" fillId="23" borderId="1" xfId="0" applyNumberFormat="1" applyFont="1" applyFill="1" applyBorder="1" applyAlignment="1">
      <alignment horizontal="center" vertical="center" wrapText="1"/>
    </xf>
    <xf numFmtId="0" fontId="4" fillId="23" borderId="1" xfId="0" applyFont="1" applyFill="1" applyBorder="1" applyAlignment="1">
      <alignment horizontal="center" vertical="center" wrapText="1"/>
    </xf>
    <xf numFmtId="0" fontId="61" fillId="4" borderId="1" xfId="0" applyFont="1" applyFill="1" applyBorder="1" applyAlignment="1">
      <alignment horizontal="center" vertical="center" wrapText="1"/>
    </xf>
    <xf numFmtId="0" fontId="4" fillId="0" borderId="0" xfId="0" applyFont="1" applyAlignment="1">
      <alignment vertical="top" wrapText="1"/>
    </xf>
    <xf numFmtId="0" fontId="56" fillId="0" borderId="0" xfId="3" applyFont="1" applyAlignment="1">
      <alignment horizontal="left" vertical="center" wrapText="1"/>
    </xf>
    <xf numFmtId="0" fontId="63" fillId="0" borderId="0" xfId="0" applyFont="1" applyAlignment="1">
      <alignment horizontal="left" vertical="center" wrapText="1"/>
    </xf>
    <xf numFmtId="2" fontId="61" fillId="0" borderId="1" xfId="0" applyNumberFormat="1" applyFont="1" applyFill="1" applyBorder="1" applyAlignment="1">
      <alignment horizontal="center" vertical="center"/>
    </xf>
    <xf numFmtId="0" fontId="61" fillId="0" borderId="1" xfId="0" applyFont="1" applyFill="1" applyBorder="1" applyAlignment="1">
      <alignment horizontal="center" vertical="center" wrapText="1"/>
    </xf>
    <xf numFmtId="0" fontId="0" fillId="0" borderId="0" xfId="0" applyFill="1" applyAlignment="1">
      <alignment horizontal="center" vertical="center"/>
    </xf>
    <xf numFmtId="0" fontId="0" fillId="0" borderId="0" xfId="0" applyFill="1"/>
    <xf numFmtId="0" fontId="0" fillId="0" borderId="0" xfId="0" applyFill="1" applyAlignment="1">
      <alignment vertical="center"/>
    </xf>
    <xf numFmtId="0" fontId="16" fillId="0" borderId="0" xfId="0" applyFont="1" applyFill="1"/>
    <xf numFmtId="0" fontId="64" fillId="4" borderId="1" xfId="0" applyFont="1" applyFill="1" applyBorder="1" applyAlignment="1">
      <alignment horizontal="center" vertical="center" wrapText="1"/>
    </xf>
    <xf numFmtId="0" fontId="4" fillId="24" borderId="1" xfId="3" applyFont="1" applyFill="1" applyBorder="1" applyAlignment="1">
      <alignment horizontal="center" vertical="center"/>
    </xf>
    <xf numFmtId="3" fontId="14" fillId="0" borderId="1" xfId="0" applyNumberFormat="1" applyFont="1" applyBorder="1" applyAlignment="1">
      <alignment horizontal="center" vertical="center" wrapText="1"/>
    </xf>
    <xf numFmtId="3" fontId="4" fillId="4" borderId="1" xfId="0" applyNumberFormat="1" applyFont="1" applyFill="1" applyBorder="1" applyAlignment="1">
      <alignment horizontal="center" vertical="center"/>
    </xf>
    <xf numFmtId="1" fontId="4" fillId="4" borderId="2" xfId="0" applyNumberFormat="1" applyFont="1" applyFill="1" applyBorder="1" applyAlignment="1">
      <alignment horizontal="center" vertical="center"/>
    </xf>
    <xf numFmtId="0" fontId="64" fillId="26" borderId="1" xfId="0" applyFont="1" applyFill="1" applyBorder="1" applyAlignment="1">
      <alignment horizontal="center" vertical="center" wrapText="1"/>
    </xf>
    <xf numFmtId="0" fontId="56" fillId="26" borderId="1" xfId="0" applyFont="1" applyFill="1" applyBorder="1" applyAlignment="1">
      <alignment horizontal="center" vertical="center"/>
    </xf>
    <xf numFmtId="1" fontId="4" fillId="4" borderId="3" xfId="0" applyNumberFormat="1" applyFont="1" applyFill="1" applyBorder="1" applyAlignment="1">
      <alignment vertical="center"/>
    </xf>
    <xf numFmtId="0" fontId="0" fillId="0" borderId="0" xfId="0" applyAlignment="1">
      <alignment wrapText="1"/>
    </xf>
    <xf numFmtId="1" fontId="21" fillId="0" borderId="1" xfId="0" applyNumberFormat="1" applyFont="1" applyBorder="1" applyAlignment="1">
      <alignment horizontal="center" vertical="center" wrapText="1"/>
    </xf>
    <xf numFmtId="0" fontId="21" fillId="0" borderId="1" xfId="0" applyFont="1" applyBorder="1" applyAlignment="1">
      <alignment vertical="center" wrapText="1"/>
    </xf>
    <xf numFmtId="0" fontId="20" fillId="7" borderId="1" xfId="0" applyFont="1" applyFill="1" applyBorder="1" applyAlignment="1">
      <alignment horizontal="right" vertical="center" wrapText="1"/>
    </xf>
    <xf numFmtId="1" fontId="21" fillId="0" borderId="1" xfId="0" applyNumberFormat="1" applyFont="1" applyBorder="1" applyAlignment="1">
      <alignment horizontal="center" vertical="center" wrapText="1"/>
    </xf>
    <xf numFmtId="0" fontId="21" fillId="0" borderId="4" xfId="0" applyFont="1" applyFill="1" applyBorder="1" applyAlignment="1">
      <alignment vertical="center" wrapText="1"/>
    </xf>
    <xf numFmtId="0" fontId="21" fillId="0" borderId="2" xfId="0" applyFont="1" applyBorder="1" applyAlignment="1">
      <alignment vertical="center"/>
    </xf>
    <xf numFmtId="1" fontId="21" fillId="21" borderId="1" xfId="0" applyNumberFormat="1" applyFont="1" applyFill="1" applyBorder="1" applyAlignment="1">
      <alignment horizontal="center" vertical="center"/>
    </xf>
    <xf numFmtId="0" fontId="4" fillId="2" borderId="9" xfId="0" applyFont="1" applyFill="1" applyBorder="1" applyAlignment="1">
      <alignment horizontal="center" vertical="center" textRotation="90"/>
    </xf>
    <xf numFmtId="0" fontId="4" fillId="3" borderId="9" xfId="0" applyFont="1" applyFill="1" applyBorder="1" applyAlignment="1">
      <alignment horizontal="center" vertical="center" textRotation="90"/>
    </xf>
    <xf numFmtId="0" fontId="4" fillId="12" borderId="1" xfId="0" applyFont="1" applyFill="1" applyBorder="1" applyAlignment="1">
      <alignment vertical="center" textRotation="90" wrapText="1"/>
    </xf>
    <xf numFmtId="1" fontId="25" fillId="21" borderId="1" xfId="0" applyNumberFormat="1" applyFont="1" applyFill="1" applyBorder="1" applyAlignment="1">
      <alignment horizontal="center" vertical="center" wrapText="1"/>
    </xf>
    <xf numFmtId="0" fontId="67" fillId="0" borderId="1" xfId="0" applyFont="1" applyBorder="1" applyAlignment="1">
      <alignment vertical="center" wrapText="1"/>
    </xf>
    <xf numFmtId="1" fontId="69" fillId="0" borderId="4" xfId="0" applyNumberFormat="1" applyFont="1" applyFill="1" applyBorder="1" applyAlignment="1">
      <alignment horizontal="center" vertical="center" wrapText="1"/>
    </xf>
    <xf numFmtId="1" fontId="70" fillId="9" borderId="1" xfId="0" applyNumberFormat="1" applyFont="1" applyFill="1" applyBorder="1" applyAlignment="1">
      <alignment horizontal="center" vertical="center" textRotation="90" wrapText="1"/>
    </xf>
    <xf numFmtId="0" fontId="69" fillId="0" borderId="8" xfId="0" applyFont="1" applyBorder="1" applyAlignment="1">
      <alignment vertical="center" wrapText="1"/>
    </xf>
    <xf numFmtId="0" fontId="66" fillId="13" borderId="0" xfId="0" applyFont="1" applyFill="1"/>
    <xf numFmtId="1" fontId="66" fillId="13" borderId="0" xfId="0" applyNumberFormat="1" applyFont="1" applyFill="1"/>
    <xf numFmtId="0" fontId="69" fillId="0" borderId="1" xfId="0" applyFont="1" applyBorder="1" applyAlignment="1">
      <alignment vertical="center" wrapText="1"/>
    </xf>
    <xf numFmtId="0" fontId="20" fillId="3" borderId="1" xfId="0" applyFont="1" applyFill="1" applyBorder="1" applyAlignment="1">
      <alignment vertical="center" textRotation="90"/>
    </xf>
    <xf numFmtId="0" fontId="67" fillId="0" borderId="8" xfId="0" applyFont="1" applyBorder="1" applyAlignment="1">
      <alignment vertical="center" wrapText="1"/>
    </xf>
    <xf numFmtId="0" fontId="70" fillId="24" borderId="1" xfId="0" applyFont="1" applyFill="1" applyBorder="1" applyAlignment="1">
      <alignment vertical="center" textRotation="90"/>
    </xf>
    <xf numFmtId="1" fontId="20" fillId="2" borderId="2" xfId="0" applyNumberFormat="1" applyFont="1" applyFill="1" applyBorder="1" applyAlignment="1">
      <alignment vertical="center" textRotation="90" wrapText="1"/>
    </xf>
    <xf numFmtId="1" fontId="21" fillId="21" borderId="1" xfId="0" applyNumberFormat="1" applyFont="1" applyFill="1" applyBorder="1" applyAlignment="1">
      <alignment horizontal="center" vertical="center" wrapText="1"/>
    </xf>
    <xf numFmtId="0" fontId="67" fillId="0" borderId="1" xfId="0" applyFont="1" applyBorder="1" applyAlignment="1">
      <alignment vertical="center"/>
    </xf>
    <xf numFmtId="0" fontId="33" fillId="0" borderId="0" xfId="1" applyFill="1" applyAlignment="1">
      <alignment vertical="center" wrapText="1"/>
    </xf>
    <xf numFmtId="0" fontId="58" fillId="0" borderId="0" xfId="1" applyFont="1" applyFill="1" applyAlignment="1">
      <alignment vertical="center" wrapText="1"/>
    </xf>
    <xf numFmtId="0" fontId="18" fillId="0" borderId="0" xfId="0" applyFont="1" applyFill="1" applyAlignment="1">
      <alignment horizontal="center"/>
    </xf>
    <xf numFmtId="0" fontId="61" fillId="25" borderId="1" xfId="0" applyFont="1" applyFill="1" applyBorder="1" applyAlignment="1">
      <alignment horizontal="center" vertical="center" wrapText="1"/>
    </xf>
    <xf numFmtId="0" fontId="8" fillId="0" borderId="0" xfId="0" applyFont="1" applyAlignment="1">
      <alignment horizontal="left"/>
    </xf>
    <xf numFmtId="0" fontId="0" fillId="0" borderId="0" xfId="0" applyAlignment="1">
      <alignment horizontal="left" vertical="top" wrapText="1"/>
    </xf>
    <xf numFmtId="0" fontId="14" fillId="2" borderId="0" xfId="0" applyFont="1" applyFill="1" applyAlignment="1">
      <alignment horizontal="left" vertical="center" wrapText="1"/>
    </xf>
    <xf numFmtId="0" fontId="54" fillId="0" borderId="0" xfId="0" applyFont="1" applyAlignment="1">
      <alignment horizontal="left"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13" fillId="0" borderId="0" xfId="0" applyFont="1" applyAlignment="1">
      <alignment horizontal="left"/>
    </xf>
    <xf numFmtId="1" fontId="4" fillId="0" borderId="1" xfId="0" applyNumberFormat="1" applyFont="1" applyBorder="1" applyAlignment="1">
      <alignment horizontal="center" vertical="center"/>
    </xf>
    <xf numFmtId="0" fontId="56" fillId="4" borderId="0" xfId="0" applyFont="1" applyFill="1" applyAlignment="1">
      <alignment horizontal="left" vertical="top" wrapText="1"/>
    </xf>
    <xf numFmtId="0" fontId="4" fillId="4" borderId="0" xfId="0" applyFont="1" applyFill="1" applyAlignment="1">
      <alignment horizontal="left" vertical="top" wrapText="1"/>
    </xf>
    <xf numFmtId="0" fontId="58" fillId="0" borderId="0" xfId="0" applyFont="1" applyAlignment="1">
      <alignment horizontal="left" vertical="top" wrapText="1"/>
    </xf>
    <xf numFmtId="0" fontId="33" fillId="0" borderId="0" xfId="1" applyFill="1" applyAlignment="1">
      <alignment horizontal="left" vertical="top" wrapText="1"/>
    </xf>
    <xf numFmtId="0" fontId="57" fillId="0" borderId="0" xfId="0" applyFont="1" applyAlignment="1">
      <alignment horizontal="left" vertical="top" wrapText="1"/>
    </xf>
    <xf numFmtId="0" fontId="37" fillId="0" borderId="0" xfId="0" applyFont="1" applyAlignment="1">
      <alignment horizontal="left" vertical="top" wrapText="1"/>
    </xf>
    <xf numFmtId="0" fontId="0" fillId="4" borderId="0" xfId="0" applyFill="1" applyAlignment="1">
      <alignment horizontal="left" vertical="top" wrapText="1"/>
    </xf>
    <xf numFmtId="0" fontId="33" fillId="0" borderId="0" xfId="1" applyAlignment="1">
      <alignment horizontal="left" vertical="top"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3" fillId="0" borderId="8" xfId="0" applyFont="1" applyBorder="1" applyAlignment="1">
      <alignment horizontal="left" vertical="center" wrapText="1"/>
    </xf>
    <xf numFmtId="0" fontId="7" fillId="4" borderId="13" xfId="0" applyFont="1" applyFill="1" applyBorder="1" applyAlignment="1">
      <alignment horizontal="right" vertical="center" wrapText="1"/>
    </xf>
    <xf numFmtId="0" fontId="7" fillId="4" borderId="7" xfId="0" applyFont="1" applyFill="1" applyBorder="1" applyAlignment="1">
      <alignment horizontal="right" vertical="center" wrapText="1"/>
    </xf>
    <xf numFmtId="0" fontId="7" fillId="4" borderId="5" xfId="0" applyFont="1" applyFill="1" applyBorder="1" applyAlignment="1">
      <alignment horizontal="right" vertical="center" wrapText="1"/>
    </xf>
    <xf numFmtId="0" fontId="7" fillId="4" borderId="12" xfId="0" applyFont="1" applyFill="1" applyBorder="1" applyAlignment="1">
      <alignment horizontal="right" vertical="center" wrapText="1"/>
    </xf>
    <xf numFmtId="0" fontId="7" fillId="4" borderId="14" xfId="0" applyFont="1" applyFill="1" applyBorder="1" applyAlignment="1">
      <alignment horizontal="right" vertical="center" wrapText="1"/>
    </xf>
    <xf numFmtId="0" fontId="7" fillId="4" borderId="10" xfId="0" applyFont="1" applyFill="1" applyBorder="1" applyAlignment="1">
      <alignment horizontal="right" vertical="center" wrapText="1"/>
    </xf>
    <xf numFmtId="0" fontId="16" fillId="0" borderId="0" xfId="0" applyFont="1" applyAlignment="1">
      <alignment horizontal="left" vertical="center" wrapText="1"/>
    </xf>
    <xf numFmtId="0" fontId="0" fillId="0" borderId="0" xfId="0" applyFill="1" applyAlignment="1">
      <alignment horizontal="left" vertical="top" wrapText="1"/>
    </xf>
    <xf numFmtId="0" fontId="56" fillId="24" borderId="0" xfId="0" applyFont="1" applyFill="1" applyAlignment="1">
      <alignment horizontal="left" vertical="center"/>
    </xf>
    <xf numFmtId="0" fontId="14" fillId="0" borderId="9"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3" fillId="0" borderId="0" xfId="0" applyFont="1" applyAlignment="1">
      <alignment horizontal="left" vertical="center" wrapText="1"/>
    </xf>
    <xf numFmtId="0" fontId="4" fillId="2" borderId="0" xfId="0" applyFont="1" applyFill="1" applyAlignment="1">
      <alignment horizontal="left" vertical="top"/>
    </xf>
    <xf numFmtId="0" fontId="62" fillId="0" borderId="0" xfId="0" applyFont="1" applyAlignment="1">
      <alignment horizontal="left" vertical="center" wrapText="1"/>
    </xf>
    <xf numFmtId="0" fontId="35" fillId="0" borderId="0" xfId="0" applyFont="1" applyAlignment="1">
      <alignment horizontal="left" vertical="center" wrapText="1"/>
    </xf>
    <xf numFmtId="0" fontId="12" fillId="0" borderId="0" xfId="0" applyFont="1" applyAlignment="1">
      <alignment horizontal="left" vertical="top" wrapText="1"/>
    </xf>
    <xf numFmtId="0" fontId="4" fillId="2" borderId="0" xfId="0" applyFont="1" applyFill="1" applyAlignment="1">
      <alignment horizontal="left" vertical="top" wrapText="1"/>
    </xf>
    <xf numFmtId="2" fontId="4" fillId="4" borderId="1" xfId="0" applyNumberFormat="1" applyFont="1" applyFill="1" applyBorder="1" applyAlignment="1">
      <alignment horizontal="center" vertical="center" wrapText="1"/>
    </xf>
    <xf numFmtId="0" fontId="68" fillId="0" borderId="0" xfId="0" applyFont="1" applyAlignment="1">
      <alignment horizontal="left" vertical="top"/>
    </xf>
    <xf numFmtId="0" fontId="31" fillId="0" borderId="0" xfId="0" applyFont="1" applyAlignment="1">
      <alignment horizontal="left" vertical="top"/>
    </xf>
    <xf numFmtId="0" fontId="31" fillId="0" borderId="0" xfId="0" applyFont="1" applyAlignment="1">
      <alignment horizontal="left" vertical="top" wrapText="1"/>
    </xf>
    <xf numFmtId="0" fontId="33" fillId="0" borderId="0" xfId="1" applyAlignment="1">
      <alignment horizontal="left" vertical="center" wrapText="1"/>
    </xf>
    <xf numFmtId="0" fontId="17" fillId="0" borderId="5" xfId="0" applyFont="1" applyBorder="1" applyAlignment="1">
      <alignment horizontal="left" vertical="center" wrapText="1"/>
    </xf>
    <xf numFmtId="0" fontId="17" fillId="0" borderId="0" xfId="0" applyFont="1" applyAlignment="1">
      <alignment horizontal="left" vertical="center" wrapText="1"/>
    </xf>
    <xf numFmtId="0" fontId="56" fillId="0" borderId="0" xfId="0" applyFont="1" applyAlignment="1">
      <alignment horizontal="left" vertical="top" wrapText="1"/>
    </xf>
    <xf numFmtId="0" fontId="4" fillId="2" borderId="0" xfId="0" applyFont="1" applyFill="1" applyAlignment="1">
      <alignment horizontal="left" vertical="center" wrapText="1"/>
    </xf>
    <xf numFmtId="0" fontId="63" fillId="0" borderId="0" xfId="0" applyFont="1" applyAlignment="1">
      <alignment horizontal="left" vertical="center" wrapText="1"/>
    </xf>
    <xf numFmtId="0" fontId="12" fillId="0" borderId="0" xfId="0" applyFont="1" applyAlignment="1">
      <alignment horizontal="left" vertical="center" wrapText="1"/>
    </xf>
    <xf numFmtId="0" fontId="32" fillId="0" borderId="0" xfId="0" applyFont="1" applyAlignment="1">
      <alignment horizontal="left" vertical="top" wrapText="1"/>
    </xf>
    <xf numFmtId="0" fontId="11" fillId="0" borderId="0" xfId="0" applyFont="1" applyAlignment="1">
      <alignment horizontal="left" vertical="top" wrapText="1"/>
    </xf>
    <xf numFmtId="0" fontId="33" fillId="0" borderId="0" xfId="1" applyFill="1" applyAlignment="1">
      <alignment horizontal="left" vertical="center" wrapText="1"/>
    </xf>
    <xf numFmtId="0" fontId="5" fillId="0" borderId="13"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0" fontId="56" fillId="2" borderId="0" xfId="0" applyFont="1" applyFill="1" applyAlignment="1">
      <alignment horizontal="left" vertical="center" wrapText="1"/>
    </xf>
    <xf numFmtId="0" fontId="73" fillId="0" borderId="0" xfId="3" applyFont="1" applyAlignment="1">
      <alignment horizontal="left" vertical="center" wrapText="1"/>
    </xf>
    <xf numFmtId="0" fontId="30" fillId="0" borderId="0" xfId="3" applyFont="1" applyAlignment="1">
      <alignment horizontal="left" vertical="center" wrapText="1"/>
    </xf>
    <xf numFmtId="0" fontId="9" fillId="3" borderId="9"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20" fillId="10" borderId="2" xfId="0" applyFont="1" applyFill="1" applyBorder="1" applyAlignment="1">
      <alignment horizontal="center" vertical="center" textRotation="90" wrapText="1"/>
    </xf>
    <xf numFmtId="0" fontId="20" fillId="10" borderId="3" xfId="0" applyFont="1" applyFill="1" applyBorder="1" applyAlignment="1">
      <alignment horizontal="center" vertical="center" textRotation="90" wrapText="1"/>
    </xf>
    <xf numFmtId="0" fontId="4" fillId="7" borderId="1" xfId="0" applyFont="1" applyFill="1" applyBorder="1" applyAlignment="1">
      <alignment horizontal="right" vertical="center"/>
    </xf>
    <xf numFmtId="0" fontId="20" fillId="7" borderId="1" xfId="0" applyFont="1" applyFill="1" applyBorder="1" applyAlignment="1">
      <alignment horizontal="right" vertical="center" wrapText="1"/>
    </xf>
    <xf numFmtId="1" fontId="27" fillId="7" borderId="1" xfId="0" applyNumberFormat="1" applyFont="1" applyFill="1" applyBorder="1" applyAlignment="1">
      <alignment horizontal="right" vertical="center" wrapText="1"/>
    </xf>
    <xf numFmtId="1" fontId="27" fillId="7" borderId="1" xfId="0" applyNumberFormat="1" applyFont="1" applyFill="1" applyBorder="1" applyAlignment="1">
      <alignment horizontal="right" vertical="center"/>
    </xf>
    <xf numFmtId="0" fontId="20" fillId="7" borderId="1" xfId="0" applyFont="1" applyFill="1" applyBorder="1" applyAlignment="1">
      <alignment horizontal="right" vertical="center"/>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20" fillId="2" borderId="2" xfId="0" applyFont="1" applyFill="1" applyBorder="1" applyAlignment="1">
      <alignment horizontal="center" vertical="center" textRotation="90" wrapText="1"/>
    </xf>
    <xf numFmtId="0" fontId="20" fillId="2" borderId="4" xfId="0" applyFont="1" applyFill="1" applyBorder="1" applyAlignment="1">
      <alignment horizontal="center" vertical="center" textRotation="90" wrapText="1"/>
    </xf>
    <xf numFmtId="0" fontId="20" fillId="2" borderId="3" xfId="0" applyFont="1" applyFill="1" applyBorder="1" applyAlignment="1">
      <alignment horizontal="center" vertical="center" textRotation="90" wrapText="1"/>
    </xf>
    <xf numFmtId="1" fontId="20" fillId="3" borderId="2" xfId="0" applyNumberFormat="1" applyFont="1" applyFill="1" applyBorder="1" applyAlignment="1">
      <alignment horizontal="center" vertical="center" textRotation="90" wrapText="1"/>
    </xf>
    <xf numFmtId="1" fontId="20" fillId="3" borderId="4" xfId="0" applyNumberFormat="1" applyFont="1" applyFill="1" applyBorder="1" applyAlignment="1">
      <alignment horizontal="center" vertical="center" textRotation="90" wrapText="1"/>
    </xf>
    <xf numFmtId="1" fontId="20" fillId="3" borderId="3" xfId="0" applyNumberFormat="1" applyFont="1" applyFill="1" applyBorder="1" applyAlignment="1">
      <alignment horizontal="center" vertical="center" textRotation="90" wrapText="1"/>
    </xf>
    <xf numFmtId="1" fontId="20" fillId="10" borderId="2" xfId="0" applyNumberFormat="1" applyFont="1" applyFill="1" applyBorder="1" applyAlignment="1">
      <alignment horizontal="center" vertical="center" textRotation="90" wrapText="1"/>
    </xf>
    <xf numFmtId="1" fontId="20" fillId="10" borderId="4" xfId="0" applyNumberFormat="1" applyFont="1" applyFill="1" applyBorder="1" applyAlignment="1">
      <alignment horizontal="center" vertical="center" textRotation="90" wrapText="1"/>
    </xf>
    <xf numFmtId="1" fontId="20" fillId="10" borderId="3" xfId="0" applyNumberFormat="1" applyFont="1" applyFill="1" applyBorder="1" applyAlignment="1">
      <alignment horizontal="center" vertical="center" textRotation="90" wrapText="1"/>
    </xf>
    <xf numFmtId="1" fontId="20" fillId="11" borderId="2" xfId="0" applyNumberFormat="1" applyFont="1" applyFill="1" applyBorder="1" applyAlignment="1">
      <alignment horizontal="center" vertical="center" textRotation="90" wrapText="1"/>
    </xf>
    <xf numFmtId="1" fontId="20" fillId="11" borderId="4" xfId="0" applyNumberFormat="1" applyFont="1" applyFill="1" applyBorder="1" applyAlignment="1">
      <alignment horizontal="center" vertical="center" textRotation="90" wrapText="1"/>
    </xf>
    <xf numFmtId="1" fontId="20" fillId="11" borderId="3" xfId="0" applyNumberFormat="1" applyFont="1" applyFill="1" applyBorder="1" applyAlignment="1">
      <alignment horizontal="center" vertical="center" textRotation="90" wrapText="1"/>
    </xf>
    <xf numFmtId="1" fontId="20" fillId="4" borderId="1" xfId="0" applyNumberFormat="1" applyFont="1" applyFill="1" applyBorder="1" applyAlignment="1">
      <alignment horizontal="center" vertical="center" textRotation="90" wrapText="1"/>
    </xf>
    <xf numFmtId="0" fontId="20" fillId="8" borderId="1" xfId="0" applyFont="1" applyFill="1" applyBorder="1" applyAlignment="1">
      <alignment horizontal="center" vertical="center" wrapText="1"/>
    </xf>
    <xf numFmtId="0" fontId="19" fillId="6" borderId="1" xfId="0" applyFont="1" applyFill="1" applyBorder="1" applyAlignment="1">
      <alignment horizontal="center" vertical="center" textRotation="90"/>
    </xf>
    <xf numFmtId="1" fontId="20" fillId="12" borderId="2" xfId="0" applyNumberFormat="1" applyFont="1" applyFill="1" applyBorder="1" applyAlignment="1">
      <alignment horizontal="center" vertical="center" textRotation="90" wrapText="1"/>
    </xf>
    <xf numFmtId="1" fontId="20" fillId="12" borderId="3" xfId="0" applyNumberFormat="1" applyFont="1" applyFill="1" applyBorder="1" applyAlignment="1">
      <alignment horizontal="center" vertical="center" textRotation="90" wrapText="1"/>
    </xf>
    <xf numFmtId="1" fontId="20" fillId="7" borderId="1" xfId="0" applyNumberFormat="1" applyFont="1" applyFill="1" applyBorder="1" applyAlignment="1">
      <alignment horizontal="right" vertical="center" wrapText="1"/>
    </xf>
    <xf numFmtId="1" fontId="23" fillId="7" borderId="1" xfId="0" applyNumberFormat="1" applyFont="1" applyFill="1" applyBorder="1" applyAlignment="1">
      <alignment horizontal="right" vertical="center"/>
    </xf>
    <xf numFmtId="1" fontId="27" fillId="14" borderId="1" xfId="0" applyNumberFormat="1" applyFont="1" applyFill="1" applyBorder="1" applyAlignment="1">
      <alignment horizontal="center" vertical="center" textRotation="90" wrapText="1"/>
    </xf>
    <xf numFmtId="0" fontId="20" fillId="3" borderId="2" xfId="0" applyFont="1" applyFill="1" applyBorder="1" applyAlignment="1">
      <alignment horizontal="center" vertical="center" textRotation="90" wrapText="1"/>
    </xf>
    <xf numFmtId="0" fontId="20" fillId="3" borderId="3" xfId="0" applyFont="1" applyFill="1" applyBorder="1" applyAlignment="1">
      <alignment horizontal="center" vertical="center" textRotation="90" wrapText="1"/>
    </xf>
    <xf numFmtId="0" fontId="20" fillId="9" borderId="2" xfId="0" applyFont="1" applyFill="1" applyBorder="1" applyAlignment="1">
      <alignment horizontal="center" vertical="center" textRotation="90" wrapText="1"/>
    </xf>
    <xf numFmtId="0" fontId="20" fillId="9" borderId="3" xfId="0" applyFont="1" applyFill="1" applyBorder="1" applyAlignment="1">
      <alignment horizontal="center" vertical="center" textRotation="90" wrapText="1"/>
    </xf>
    <xf numFmtId="0" fontId="23" fillId="10" borderId="2" xfId="0" applyFont="1" applyFill="1" applyBorder="1" applyAlignment="1">
      <alignment horizontal="center" vertical="center" textRotation="90" wrapText="1"/>
    </xf>
    <xf numFmtId="0" fontId="23" fillId="10" borderId="3" xfId="0" applyFont="1" applyFill="1" applyBorder="1" applyAlignment="1">
      <alignment horizontal="center" vertical="center" textRotation="90" wrapText="1"/>
    </xf>
    <xf numFmtId="0" fontId="23" fillId="11" borderId="2" xfId="0" applyFont="1" applyFill="1" applyBorder="1" applyAlignment="1">
      <alignment horizontal="center" vertical="center" textRotation="90" wrapText="1"/>
    </xf>
    <xf numFmtId="0" fontId="23" fillId="11" borderId="3" xfId="0" applyFont="1" applyFill="1" applyBorder="1" applyAlignment="1">
      <alignment horizontal="center" vertical="center" textRotation="90" wrapText="1"/>
    </xf>
    <xf numFmtId="0" fontId="23" fillId="4" borderId="2" xfId="0" applyFont="1" applyFill="1" applyBorder="1" applyAlignment="1">
      <alignment horizontal="center" vertical="center" textRotation="90" wrapText="1"/>
    </xf>
    <xf numFmtId="0" fontId="23" fillId="4" borderId="3" xfId="0" applyFont="1" applyFill="1" applyBorder="1" applyAlignment="1">
      <alignment horizontal="center" vertical="center" textRotation="90" wrapText="1"/>
    </xf>
    <xf numFmtId="0" fontId="20" fillId="12" borderId="2" xfId="0" applyFont="1" applyFill="1" applyBorder="1" applyAlignment="1">
      <alignment horizontal="center" vertical="center" textRotation="90" wrapText="1"/>
    </xf>
    <xf numFmtId="0" fontId="20" fillId="12" borderId="3"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xf>
    <xf numFmtId="0" fontId="4" fillId="2" borderId="3" xfId="0" applyFont="1" applyFill="1" applyBorder="1" applyAlignment="1">
      <alignment horizontal="center" vertical="center" textRotation="90"/>
    </xf>
    <xf numFmtId="0" fontId="4" fillId="2" borderId="1" xfId="0" applyFont="1" applyFill="1" applyBorder="1" applyAlignment="1">
      <alignment horizontal="center" vertical="center" textRotation="90"/>
    </xf>
    <xf numFmtId="0" fontId="4" fillId="3" borderId="2" xfId="0" applyFont="1" applyFill="1" applyBorder="1" applyAlignment="1">
      <alignment horizontal="center" vertical="center" textRotation="90"/>
    </xf>
    <xf numFmtId="0" fontId="4" fillId="3" borderId="4" xfId="0" applyFont="1" applyFill="1" applyBorder="1" applyAlignment="1">
      <alignment horizontal="center" vertical="center" textRotation="90"/>
    </xf>
    <xf numFmtId="0" fontId="4" fillId="3" borderId="3" xfId="0" applyFont="1" applyFill="1" applyBorder="1" applyAlignment="1">
      <alignment horizontal="center" vertical="center" textRotation="90"/>
    </xf>
    <xf numFmtId="0" fontId="4" fillId="9" borderId="2" xfId="0" applyFont="1" applyFill="1" applyBorder="1" applyAlignment="1">
      <alignment horizontal="center" vertical="center" textRotation="90"/>
    </xf>
    <xf numFmtId="0" fontId="4" fillId="9" borderId="4" xfId="0" applyFont="1" applyFill="1" applyBorder="1" applyAlignment="1">
      <alignment horizontal="center" vertical="center" textRotation="90"/>
    </xf>
    <xf numFmtId="0" fontId="4" fillId="9" borderId="3" xfId="0" applyFont="1" applyFill="1" applyBorder="1" applyAlignment="1">
      <alignment horizontal="center" vertical="center" textRotation="90"/>
    </xf>
    <xf numFmtId="0" fontId="4" fillId="10" borderId="2" xfId="0" applyFont="1" applyFill="1" applyBorder="1" applyAlignment="1">
      <alignment horizontal="center" vertical="center" textRotation="90"/>
    </xf>
    <xf numFmtId="0" fontId="4" fillId="10" borderId="4" xfId="0" applyFont="1" applyFill="1" applyBorder="1" applyAlignment="1">
      <alignment horizontal="center" vertical="center" textRotation="90"/>
    </xf>
    <xf numFmtId="0" fontId="4" fillId="10" borderId="3" xfId="0" applyFont="1" applyFill="1" applyBorder="1" applyAlignment="1">
      <alignment horizontal="center" vertical="center" textRotation="90"/>
    </xf>
    <xf numFmtId="0" fontId="4" fillId="4" borderId="2" xfId="0" applyFont="1" applyFill="1" applyBorder="1" applyAlignment="1">
      <alignment horizontal="center" vertical="center" textRotation="90" wrapText="1"/>
    </xf>
    <xf numFmtId="0" fontId="4" fillId="4" borderId="4" xfId="0" applyFont="1" applyFill="1" applyBorder="1" applyAlignment="1">
      <alignment horizontal="center" vertical="center" textRotation="90" wrapText="1"/>
    </xf>
    <xf numFmtId="0" fontId="4" fillId="4" borderId="3" xfId="0" applyFont="1" applyFill="1" applyBorder="1" applyAlignment="1">
      <alignment horizontal="center" vertical="center" textRotation="90" wrapText="1"/>
    </xf>
    <xf numFmtId="0" fontId="4" fillId="14" borderId="1" xfId="0" applyFont="1" applyFill="1" applyBorder="1" applyAlignment="1">
      <alignment horizontal="center" vertical="center" textRotation="90"/>
    </xf>
    <xf numFmtId="0" fontId="4" fillId="14" borderId="9" xfId="0" applyFont="1" applyFill="1" applyBorder="1" applyAlignment="1">
      <alignment horizontal="center" vertical="center" textRotation="90"/>
    </xf>
    <xf numFmtId="0" fontId="4" fillId="9" borderId="1" xfId="0" applyFont="1" applyFill="1" applyBorder="1" applyAlignment="1">
      <alignment horizontal="center" vertical="center" textRotation="90"/>
    </xf>
    <xf numFmtId="0" fontId="4" fillId="10" borderId="7" xfId="0" applyFont="1" applyFill="1" applyBorder="1" applyAlignment="1">
      <alignment horizontal="center" vertical="center" textRotation="90"/>
    </xf>
    <xf numFmtId="0" fontId="4" fillId="10" borderId="12" xfId="0" applyFont="1" applyFill="1" applyBorder="1" applyAlignment="1">
      <alignment horizontal="center" vertical="center" textRotation="90"/>
    </xf>
    <xf numFmtId="0" fontId="4" fillId="11" borderId="2" xfId="0" applyFont="1" applyFill="1" applyBorder="1" applyAlignment="1">
      <alignment horizontal="center" vertical="center" textRotation="90" wrapText="1"/>
    </xf>
    <xf numFmtId="0" fontId="4" fillId="11" borderId="4" xfId="0" applyFont="1" applyFill="1" applyBorder="1" applyAlignment="1">
      <alignment horizontal="center" vertical="center" textRotation="90" wrapText="1"/>
    </xf>
    <xf numFmtId="0" fontId="4" fillId="11" borderId="3" xfId="0" applyFont="1" applyFill="1" applyBorder="1" applyAlignment="1">
      <alignment horizontal="center" vertical="center" textRotation="90"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1" fontId="21" fillId="0" borderId="1" xfId="0" applyNumberFormat="1" applyFont="1" applyBorder="1" applyAlignment="1">
      <alignment horizontal="center" vertical="center" wrapText="1"/>
    </xf>
    <xf numFmtId="0" fontId="4" fillId="11" borderId="1" xfId="0" applyFont="1" applyFill="1" applyBorder="1" applyAlignment="1">
      <alignment horizontal="center" vertical="center" textRotation="90" wrapText="1"/>
    </xf>
    <xf numFmtId="0" fontId="4" fillId="4" borderId="1" xfId="0" applyFont="1" applyFill="1" applyBorder="1" applyAlignment="1">
      <alignment horizontal="center" vertical="center" textRotation="90" wrapText="1"/>
    </xf>
    <xf numFmtId="0" fontId="4" fillId="14" borderId="1" xfId="0" applyFont="1" applyFill="1" applyBorder="1" applyAlignment="1">
      <alignment horizontal="center" vertical="center" textRotation="90" wrapText="1"/>
    </xf>
    <xf numFmtId="0" fontId="4" fillId="2" borderId="1" xfId="0" applyFont="1" applyFill="1" applyBorder="1" applyAlignment="1">
      <alignment horizontal="center" vertical="center" textRotation="90" wrapText="1"/>
    </xf>
    <xf numFmtId="1" fontId="20" fillId="12" borderId="1" xfId="0" applyNumberFormat="1" applyFont="1" applyFill="1" applyBorder="1" applyAlignment="1">
      <alignment horizontal="center" vertical="center" textRotation="90" wrapText="1"/>
    </xf>
    <xf numFmtId="1" fontId="20" fillId="14" borderId="1" xfId="0" applyNumberFormat="1" applyFont="1" applyFill="1" applyBorder="1" applyAlignment="1">
      <alignment horizontal="center" vertical="center" textRotation="90" wrapText="1"/>
    </xf>
    <xf numFmtId="0" fontId="4" fillId="3" borderId="2" xfId="0" applyFont="1" applyFill="1" applyBorder="1" applyAlignment="1">
      <alignment horizontal="center" vertical="center" textRotation="90" wrapText="1"/>
    </xf>
    <xf numFmtId="0" fontId="4" fillId="3" borderId="4" xfId="0" applyFont="1" applyFill="1" applyBorder="1" applyAlignment="1">
      <alignment horizontal="center" vertical="center" textRotation="90" wrapText="1"/>
    </xf>
    <xf numFmtId="0" fontId="4" fillId="3" borderId="3" xfId="0" applyFont="1" applyFill="1" applyBorder="1" applyAlignment="1">
      <alignment horizontal="center" vertical="center" textRotation="90" wrapText="1"/>
    </xf>
    <xf numFmtId="0" fontId="4" fillId="9" borderId="2" xfId="0" applyFont="1" applyFill="1" applyBorder="1" applyAlignment="1">
      <alignment horizontal="center" vertical="center" textRotation="90" wrapText="1"/>
    </xf>
    <xf numFmtId="0" fontId="4" fillId="9" borderId="4" xfId="0" applyFont="1" applyFill="1" applyBorder="1" applyAlignment="1">
      <alignment horizontal="center" vertical="center" textRotation="90" wrapText="1"/>
    </xf>
    <xf numFmtId="0" fontId="4" fillId="9" borderId="3" xfId="0" applyFont="1" applyFill="1" applyBorder="1" applyAlignment="1">
      <alignment horizontal="center" vertical="center" textRotation="90" wrapText="1"/>
    </xf>
    <xf numFmtId="0" fontId="4" fillId="12" borderId="2" xfId="0" applyFont="1" applyFill="1" applyBorder="1" applyAlignment="1">
      <alignment horizontal="center" vertical="center" textRotation="90" wrapText="1"/>
    </xf>
    <xf numFmtId="0" fontId="4" fillId="12" borderId="4" xfId="0" applyFont="1" applyFill="1" applyBorder="1" applyAlignment="1">
      <alignment horizontal="center" vertical="center" textRotation="90" wrapText="1"/>
    </xf>
    <xf numFmtId="0" fontId="4" fillId="12" borderId="3" xfId="0" applyFont="1" applyFill="1" applyBorder="1" applyAlignment="1">
      <alignment horizontal="center" vertical="center" textRotation="90" wrapText="1"/>
    </xf>
    <xf numFmtId="0" fontId="4" fillId="10" borderId="2" xfId="0" applyFont="1" applyFill="1" applyBorder="1" applyAlignment="1">
      <alignment horizontal="center" vertical="center" textRotation="90" wrapText="1"/>
    </xf>
    <xf numFmtId="0" fontId="4" fillId="10" borderId="3" xfId="0" applyFont="1" applyFill="1" applyBorder="1" applyAlignment="1">
      <alignment horizontal="center" vertical="center" textRotation="90" wrapText="1"/>
    </xf>
    <xf numFmtId="0" fontId="20" fillId="11" borderId="1" xfId="0" applyFont="1" applyFill="1" applyBorder="1" applyAlignment="1">
      <alignment horizontal="center" vertical="center" textRotation="90"/>
    </xf>
    <xf numFmtId="0" fontId="4" fillId="3" borderId="7" xfId="0" applyFont="1" applyFill="1" applyBorder="1" applyAlignment="1">
      <alignment horizontal="center" vertical="center" textRotation="90" wrapText="1"/>
    </xf>
    <xf numFmtId="0" fontId="4" fillId="3" borderId="10" xfId="0" applyFont="1" applyFill="1" applyBorder="1" applyAlignment="1">
      <alignment horizontal="center" vertical="center" textRotation="90" wrapText="1"/>
    </xf>
    <xf numFmtId="1" fontId="20" fillId="2" borderId="2" xfId="0" applyNumberFormat="1" applyFont="1" applyFill="1" applyBorder="1" applyAlignment="1">
      <alignment horizontal="center" vertical="center" textRotation="90" wrapText="1"/>
    </xf>
    <xf numFmtId="1" fontId="20" fillId="2" borderId="3" xfId="0" applyNumberFormat="1" applyFont="1" applyFill="1" applyBorder="1" applyAlignment="1">
      <alignment horizontal="center" vertical="center" textRotation="90" wrapText="1"/>
    </xf>
    <xf numFmtId="1" fontId="23" fillId="3" borderId="2" xfId="0" applyNumberFormat="1" applyFont="1" applyFill="1" applyBorder="1" applyAlignment="1">
      <alignment horizontal="center" vertical="center" textRotation="90" wrapText="1"/>
    </xf>
    <xf numFmtId="1" fontId="23" fillId="3" borderId="4" xfId="0" applyNumberFormat="1" applyFont="1" applyFill="1" applyBorder="1" applyAlignment="1">
      <alignment horizontal="center" vertical="center" textRotation="90" wrapText="1"/>
    </xf>
    <xf numFmtId="1" fontId="23" fillId="3" borderId="3" xfId="0" applyNumberFormat="1" applyFont="1" applyFill="1" applyBorder="1" applyAlignment="1">
      <alignment horizontal="center" vertical="center" textRotation="90" wrapText="1"/>
    </xf>
    <xf numFmtId="0" fontId="20" fillId="4" borderId="2" xfId="0" applyFont="1" applyFill="1" applyBorder="1" applyAlignment="1">
      <alignment horizontal="center" vertical="center" textRotation="90" wrapText="1"/>
    </xf>
    <xf numFmtId="0" fontId="20" fillId="4" borderId="4" xfId="0" applyFont="1" applyFill="1" applyBorder="1" applyAlignment="1">
      <alignment horizontal="center" vertical="center" textRotation="90" wrapText="1"/>
    </xf>
    <xf numFmtId="0" fontId="20" fillId="4" borderId="3" xfId="0" applyFont="1" applyFill="1" applyBorder="1" applyAlignment="1">
      <alignment horizontal="center" vertical="center" textRotation="90" wrapText="1"/>
    </xf>
    <xf numFmtId="1" fontId="20" fillId="9" borderId="2" xfId="0" applyNumberFormat="1" applyFont="1" applyFill="1" applyBorder="1" applyAlignment="1">
      <alignment horizontal="center" vertical="center" textRotation="90"/>
    </xf>
    <xf numFmtId="1" fontId="20" fillId="9" borderId="4" xfId="0" applyNumberFormat="1" applyFont="1" applyFill="1" applyBorder="1" applyAlignment="1">
      <alignment horizontal="center" vertical="center" textRotation="90"/>
    </xf>
    <xf numFmtId="1" fontId="20" fillId="9" borderId="3" xfId="0" applyNumberFormat="1" applyFont="1" applyFill="1" applyBorder="1" applyAlignment="1">
      <alignment horizontal="center" vertical="center" textRotation="90"/>
    </xf>
    <xf numFmtId="0" fontId="4" fillId="7" borderId="1" xfId="0" applyFont="1" applyFill="1" applyBorder="1" applyAlignment="1">
      <alignment horizontal="right" vertical="center" wrapText="1"/>
    </xf>
    <xf numFmtId="0" fontId="20" fillId="12" borderId="1" xfId="0" applyFont="1" applyFill="1" applyBorder="1" applyAlignment="1">
      <alignment horizontal="center" vertical="center" textRotation="90" wrapText="1"/>
    </xf>
    <xf numFmtId="0" fontId="20" fillId="14" borderId="1" xfId="0" applyFont="1" applyFill="1" applyBorder="1" applyAlignment="1">
      <alignment horizontal="center" vertical="center" textRotation="90" wrapText="1"/>
    </xf>
    <xf numFmtId="0" fontId="20" fillId="2" borderId="1" xfId="0" applyFont="1" applyFill="1" applyBorder="1" applyAlignment="1">
      <alignment horizontal="center" vertical="center" textRotation="90" wrapText="1"/>
    </xf>
    <xf numFmtId="0" fontId="20" fillId="3" borderId="1" xfId="0" applyFont="1" applyFill="1" applyBorder="1" applyAlignment="1">
      <alignment horizontal="center" vertical="center" textRotation="90" wrapText="1"/>
    </xf>
    <xf numFmtId="1" fontId="70" fillId="9" borderId="2" xfId="0" applyNumberFormat="1" applyFont="1" applyFill="1" applyBorder="1" applyAlignment="1">
      <alignment horizontal="center" vertical="center" textRotation="90" wrapText="1"/>
    </xf>
    <xf numFmtId="1" fontId="20" fillId="9" borderId="4" xfId="0" applyNumberFormat="1" applyFont="1" applyFill="1" applyBorder="1" applyAlignment="1">
      <alignment horizontal="center" vertical="center" textRotation="90" wrapText="1"/>
    </xf>
    <xf numFmtId="1" fontId="20" fillId="9" borderId="3" xfId="0" applyNumberFormat="1" applyFont="1" applyFill="1" applyBorder="1" applyAlignment="1">
      <alignment horizontal="center" vertical="center" textRotation="90" wrapText="1"/>
    </xf>
    <xf numFmtId="1" fontId="20" fillId="4" borderId="2" xfId="0" applyNumberFormat="1" applyFont="1" applyFill="1" applyBorder="1" applyAlignment="1">
      <alignment horizontal="center" vertical="center" textRotation="90" wrapText="1"/>
    </xf>
    <xf numFmtId="1" fontId="20" fillId="4" borderId="4" xfId="0" applyNumberFormat="1" applyFont="1" applyFill="1" applyBorder="1" applyAlignment="1">
      <alignment horizontal="center" vertical="center" textRotation="90" wrapText="1"/>
    </xf>
    <xf numFmtId="1" fontId="20" fillId="4" borderId="3" xfId="0" applyNumberFormat="1" applyFont="1" applyFill="1" applyBorder="1" applyAlignment="1">
      <alignment horizontal="center" vertical="center" textRotation="90" wrapText="1"/>
    </xf>
    <xf numFmtId="1" fontId="20" fillId="12" borderId="4" xfId="0" applyNumberFormat="1" applyFont="1" applyFill="1" applyBorder="1" applyAlignment="1">
      <alignment horizontal="center" vertical="center" textRotation="90" wrapText="1"/>
    </xf>
    <xf numFmtId="1" fontId="20" fillId="14" borderId="2" xfId="0" applyNumberFormat="1" applyFont="1" applyFill="1" applyBorder="1" applyAlignment="1">
      <alignment horizontal="center" vertical="center" textRotation="90" wrapText="1"/>
    </xf>
    <xf numFmtId="1" fontId="20" fillId="14" borderId="4" xfId="0" applyNumberFormat="1" applyFont="1" applyFill="1" applyBorder="1" applyAlignment="1">
      <alignment horizontal="center" vertical="center" textRotation="90" wrapText="1"/>
    </xf>
    <xf numFmtId="1" fontId="20" fillId="14" borderId="3" xfId="0" applyNumberFormat="1" applyFont="1" applyFill="1" applyBorder="1" applyAlignment="1">
      <alignment horizontal="center" vertical="center" textRotation="90" wrapText="1"/>
    </xf>
    <xf numFmtId="1" fontId="20" fillId="2" borderId="4" xfId="0" applyNumberFormat="1" applyFont="1" applyFill="1" applyBorder="1" applyAlignment="1">
      <alignment horizontal="center" vertical="center" textRotation="90" wrapText="1"/>
    </xf>
    <xf numFmtId="1" fontId="23" fillId="7" borderId="9" xfId="0" applyNumberFormat="1" applyFont="1" applyFill="1" applyBorder="1" applyAlignment="1">
      <alignment horizontal="right" vertical="center" wrapText="1"/>
    </xf>
    <xf numFmtId="1" fontId="23" fillId="7" borderId="11" xfId="0" applyNumberFormat="1" applyFont="1" applyFill="1" applyBorder="1" applyAlignment="1">
      <alignment horizontal="right" vertical="center" wrapText="1"/>
    </xf>
    <xf numFmtId="1" fontId="23" fillId="7" borderId="8" xfId="0" applyNumberFormat="1" applyFont="1" applyFill="1" applyBorder="1" applyAlignment="1">
      <alignment horizontal="right" vertical="center" wrapText="1"/>
    </xf>
    <xf numFmtId="1" fontId="20" fillId="11" borderId="2" xfId="0" applyNumberFormat="1" applyFont="1" applyFill="1" applyBorder="1" applyAlignment="1">
      <alignment horizontal="center" vertical="center" textRotation="90"/>
    </xf>
    <xf numFmtId="1" fontId="20" fillId="11" borderId="4" xfId="0" applyNumberFormat="1" applyFont="1" applyFill="1" applyBorder="1" applyAlignment="1">
      <alignment horizontal="center" vertical="center" textRotation="90"/>
    </xf>
    <xf numFmtId="1" fontId="20" fillId="11" borderId="3" xfId="0" applyNumberFormat="1" applyFont="1" applyFill="1" applyBorder="1" applyAlignment="1">
      <alignment horizontal="center" vertical="center" textRotation="90"/>
    </xf>
    <xf numFmtId="1" fontId="23" fillId="4" borderId="2" xfId="0" applyNumberFormat="1" applyFont="1" applyFill="1" applyBorder="1" applyAlignment="1">
      <alignment horizontal="center" vertical="center" textRotation="90" wrapText="1"/>
    </xf>
    <xf numFmtId="1" fontId="23" fillId="4" borderId="3" xfId="0" applyNumberFormat="1" applyFont="1" applyFill="1" applyBorder="1" applyAlignment="1">
      <alignment horizontal="center" vertical="center" textRotation="90" wrapText="1"/>
    </xf>
    <xf numFmtId="0" fontId="20" fillId="2" borderId="2" xfId="0" applyFont="1" applyFill="1" applyBorder="1" applyAlignment="1">
      <alignment horizontal="center" vertical="center" textRotation="90"/>
    </xf>
    <xf numFmtId="0" fontId="20" fillId="2" borderId="4" xfId="0" applyFont="1" applyFill="1" applyBorder="1" applyAlignment="1">
      <alignment horizontal="center" vertical="center" textRotation="90"/>
    </xf>
    <xf numFmtId="0" fontId="20" fillId="2" borderId="3" xfId="0" applyFont="1" applyFill="1" applyBorder="1" applyAlignment="1">
      <alignment horizontal="center" vertical="center" textRotation="90"/>
    </xf>
    <xf numFmtId="0" fontId="20" fillId="3" borderId="4" xfId="0" applyFont="1" applyFill="1" applyBorder="1" applyAlignment="1">
      <alignment horizontal="center" vertical="center" textRotation="90" wrapText="1"/>
    </xf>
    <xf numFmtId="0" fontId="20" fillId="10" borderId="4" xfId="0" applyFont="1" applyFill="1" applyBorder="1" applyAlignment="1">
      <alignment horizontal="center" vertical="center" textRotation="90" wrapText="1"/>
    </xf>
    <xf numFmtId="0" fontId="23" fillId="11" borderId="2" xfId="0" applyFont="1" applyFill="1" applyBorder="1" applyAlignment="1">
      <alignment horizontal="center" vertical="center" textRotation="90"/>
    </xf>
    <xf numFmtId="0" fontId="23" fillId="11" borderId="4" xfId="0" applyFont="1" applyFill="1" applyBorder="1" applyAlignment="1">
      <alignment horizontal="center" vertical="center" textRotation="90"/>
    </xf>
    <xf numFmtId="0" fontId="23" fillId="11" borderId="3" xfId="0" applyFont="1" applyFill="1" applyBorder="1" applyAlignment="1">
      <alignment horizontal="center" vertical="center" textRotation="90"/>
    </xf>
    <xf numFmtId="0" fontId="74" fillId="0" borderId="9" xfId="0" applyFont="1" applyBorder="1" applyAlignment="1">
      <alignment horizontal="left" vertical="center" wrapText="1"/>
    </xf>
    <xf numFmtId="0" fontId="74" fillId="0" borderId="11" xfId="0" applyFont="1" applyBorder="1" applyAlignment="1">
      <alignment horizontal="left" vertical="center" wrapText="1"/>
    </xf>
    <xf numFmtId="0" fontId="74" fillId="0" borderId="8" xfId="0" applyFont="1" applyBorder="1" applyAlignment="1">
      <alignment horizontal="left" vertical="center" wrapText="1"/>
    </xf>
    <xf numFmtId="0" fontId="18" fillId="4" borderId="0" xfId="0" applyFont="1" applyFill="1" applyAlignment="1">
      <alignment horizontal="center"/>
    </xf>
    <xf numFmtId="0" fontId="72" fillId="28" borderId="1" xfId="0" applyFont="1" applyFill="1" applyBorder="1" applyAlignment="1">
      <alignment horizontal="center"/>
    </xf>
    <xf numFmtId="0" fontId="72" fillId="29" borderId="1" xfId="0" applyFont="1" applyFill="1" applyBorder="1" applyAlignment="1">
      <alignment horizontal="center"/>
    </xf>
    <xf numFmtId="0" fontId="72" fillId="30" borderId="1" xfId="0" applyFont="1" applyFill="1" applyBorder="1" applyAlignment="1">
      <alignment horizontal="center"/>
    </xf>
    <xf numFmtId="0" fontId="72" fillId="16" borderId="1" xfId="0" applyFont="1" applyFill="1" applyBorder="1" applyAlignment="1">
      <alignment horizontal="center"/>
    </xf>
    <xf numFmtId="0" fontId="72" fillId="17" borderId="1" xfId="0" applyFont="1" applyFill="1" applyBorder="1" applyAlignment="1">
      <alignment horizontal="center"/>
    </xf>
    <xf numFmtId="0" fontId="72" fillId="18" borderId="1" xfId="0" applyFont="1" applyFill="1" applyBorder="1" applyAlignment="1">
      <alignment horizontal="center"/>
    </xf>
    <xf numFmtId="0" fontId="72" fillId="19" borderId="1" xfId="0" applyFont="1" applyFill="1" applyBorder="1" applyAlignment="1">
      <alignment horizontal="center"/>
    </xf>
    <xf numFmtId="0" fontId="72" fillId="20" borderId="1" xfId="0" applyFont="1" applyFill="1" applyBorder="1" applyAlignment="1">
      <alignment horizontal="center"/>
    </xf>
    <xf numFmtId="0" fontId="72" fillId="27" borderId="1" xfId="0" applyFont="1" applyFill="1" applyBorder="1" applyAlignment="1">
      <alignment horizontal="center"/>
    </xf>
    <xf numFmtId="0" fontId="17" fillId="0" borderId="5" xfId="0" applyFont="1" applyBorder="1" applyAlignment="1">
      <alignment horizontal="left" vertical="top" wrapText="1"/>
    </xf>
    <xf numFmtId="0" fontId="17" fillId="0" borderId="0" xfId="0" applyFont="1" applyAlignment="1">
      <alignment horizontal="left" vertical="top" wrapText="1"/>
    </xf>
    <xf numFmtId="0" fontId="56" fillId="26" borderId="2" xfId="0" applyFont="1" applyFill="1" applyBorder="1" applyAlignment="1">
      <alignment horizontal="center" vertical="center"/>
    </xf>
    <xf numFmtId="0" fontId="56" fillId="26" borderId="3" xfId="0" applyFont="1" applyFill="1" applyBorder="1" applyAlignment="1">
      <alignment horizontal="center" vertical="center"/>
    </xf>
    <xf numFmtId="3" fontId="4" fillId="4" borderId="1" xfId="0" applyNumberFormat="1" applyFont="1" applyFill="1" applyBorder="1" applyAlignment="1">
      <alignment horizontal="center" vertical="center"/>
    </xf>
    <xf numFmtId="1" fontId="4" fillId="4" borderId="1" xfId="0" applyNumberFormat="1" applyFont="1" applyFill="1" applyBorder="1" applyAlignment="1">
      <alignment horizontal="center" vertical="center"/>
    </xf>
    <xf numFmtId="3" fontId="4" fillId="4" borderId="2" xfId="0" applyNumberFormat="1" applyFont="1" applyFill="1" applyBorder="1" applyAlignment="1">
      <alignment horizontal="center" vertical="center"/>
    </xf>
    <xf numFmtId="3" fontId="4" fillId="4" borderId="3" xfId="0" applyNumberFormat="1" applyFont="1" applyFill="1" applyBorder="1" applyAlignment="1">
      <alignment horizontal="center" vertical="center"/>
    </xf>
    <xf numFmtId="1" fontId="4" fillId="4" borderId="2" xfId="0" applyNumberFormat="1" applyFont="1" applyFill="1" applyBorder="1" applyAlignment="1">
      <alignment horizontal="center" vertical="center"/>
    </xf>
    <xf numFmtId="1" fontId="4" fillId="4" borderId="3" xfId="0" applyNumberFormat="1" applyFont="1" applyFill="1" applyBorder="1" applyAlignment="1">
      <alignment horizontal="center" vertical="center"/>
    </xf>
    <xf numFmtId="0" fontId="4" fillId="4" borderId="1" xfId="0" applyFont="1" applyFill="1" applyBorder="1" applyAlignment="1">
      <alignment horizontal="center" vertical="center"/>
    </xf>
    <xf numFmtId="1" fontId="4" fillId="4" borderId="4" xfId="0" applyNumberFormat="1" applyFont="1" applyFill="1" applyBorder="1" applyAlignment="1">
      <alignment horizontal="center" vertical="center"/>
    </xf>
    <xf numFmtId="0" fontId="3" fillId="0" borderId="2" xfId="0" applyFont="1" applyBorder="1" applyAlignment="1">
      <alignment horizontal="left" vertical="center" wrapText="1" indent="4"/>
    </xf>
    <xf numFmtId="0" fontId="3" fillId="0" borderId="4" xfId="0" applyFont="1" applyBorder="1" applyAlignment="1">
      <alignment horizontal="left" vertical="center" wrapText="1" indent="4"/>
    </xf>
    <xf numFmtId="0" fontId="3" fillId="0" borderId="3" xfId="0" applyFont="1" applyBorder="1" applyAlignment="1">
      <alignment horizontal="left" vertical="center" wrapText="1" indent="4"/>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center" wrapText="1" indent="4"/>
    </xf>
    <xf numFmtId="0" fontId="58" fillId="4" borderId="0" xfId="0" applyFont="1" applyFill="1" applyAlignment="1">
      <alignment horizontal="left" vertical="center" wrapText="1"/>
    </xf>
    <xf numFmtId="0" fontId="75" fillId="0" borderId="0" xfId="0" applyFont="1" applyAlignment="1">
      <alignment horizontal="left" vertical="center" wrapText="1"/>
    </xf>
    <xf numFmtId="0" fontId="75" fillId="0" borderId="1" xfId="0" applyFont="1" applyBorder="1" applyAlignment="1">
      <alignment horizontal="justify" vertical="center"/>
    </xf>
    <xf numFmtId="1" fontId="76" fillId="0" borderId="1" xfId="0" applyNumberFormat="1" applyFont="1" applyBorder="1" applyAlignment="1">
      <alignment horizontal="center" vertical="center" wrapText="1"/>
    </xf>
    <xf numFmtId="1" fontId="76" fillId="21" borderId="1" xfId="0" applyNumberFormat="1" applyFont="1" applyFill="1" applyBorder="1" applyAlignment="1">
      <alignment horizontal="center" vertical="center" wrapText="1"/>
    </xf>
    <xf numFmtId="1" fontId="76" fillId="0" borderId="4" xfId="0" applyNumberFormat="1" applyFont="1" applyFill="1" applyBorder="1" applyAlignment="1">
      <alignment horizontal="center" vertical="center" wrapText="1"/>
    </xf>
    <xf numFmtId="0" fontId="58" fillId="4" borderId="0" xfId="0" applyFont="1" applyFill="1" applyAlignment="1">
      <alignment horizontal="left" vertical="top" wrapText="1"/>
    </xf>
    <xf numFmtId="164" fontId="75" fillId="0" borderId="1" xfId="0" applyNumberFormat="1" applyFont="1" applyBorder="1" applyAlignment="1">
      <alignment horizontal="center" vertical="center"/>
    </xf>
    <xf numFmtId="1" fontId="61" fillId="0" borderId="1" xfId="0" applyNumberFormat="1" applyFont="1" applyBorder="1" applyAlignment="1">
      <alignment horizontal="center" vertical="center"/>
    </xf>
    <xf numFmtId="1" fontId="58" fillId="0" borderId="1" xfId="0" applyNumberFormat="1" applyFont="1" applyFill="1" applyBorder="1" applyAlignment="1">
      <alignment horizontal="center" vertical="center"/>
    </xf>
    <xf numFmtId="1" fontId="58" fillId="0" borderId="1" xfId="0" applyNumberFormat="1" applyFont="1" applyBorder="1" applyAlignment="1">
      <alignment horizontal="center" vertical="center"/>
    </xf>
    <xf numFmtId="0" fontId="1" fillId="0" borderId="0" xfId="0" applyFont="1" applyAlignment="1">
      <alignment horizontal="left" vertical="center" wrapText="1"/>
    </xf>
    <xf numFmtId="0" fontId="77" fillId="4" borderId="0" xfId="0" applyFont="1" applyFill="1" applyAlignment="1">
      <alignment horizontal="center"/>
    </xf>
    <xf numFmtId="0" fontId="58" fillId="24" borderId="0" xfId="3" applyFont="1" applyFill="1" applyAlignment="1">
      <alignment horizontal="left" vertical="center" wrapText="1"/>
    </xf>
  </cellXfs>
  <cellStyles count="4">
    <cellStyle name="Hyperlink" xfId="1" builtinId="8"/>
    <cellStyle name="Normal" xfId="0" builtinId="0"/>
    <cellStyle name="Normal 2" xfId="2" xr:uid="{00000000-0005-0000-0000-000031000000}"/>
    <cellStyle name="Normal 3" xfId="3" xr:uid="{00000000-0005-0000-0000-000032000000}"/>
  </cellStyles>
  <dxfs count="0"/>
  <tableStyles count="0" defaultTableStyle="TableStyleMedium2" defaultPivotStyle="PivotStyleLight16"/>
  <colors>
    <mruColors>
      <color rgb="FF860000"/>
      <color rgb="FF9F37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1</xdr:rowOff>
    </xdr:from>
    <xdr:to>
      <xdr:col>6</xdr:col>
      <xdr:colOff>866775</xdr:colOff>
      <xdr:row>75</xdr:row>
      <xdr:rowOff>133350</xdr:rowOff>
    </xdr:to>
    <xdr:pic>
      <xdr:nvPicPr>
        <xdr:cNvPr id="6" name="Picture 5">
          <a:extLst>
            <a:ext uri="{FF2B5EF4-FFF2-40B4-BE49-F238E27FC236}">
              <a16:creationId xmlns:a16="http://schemas.microsoft.com/office/drawing/2014/main" id="{31B2BAFB-64FC-4378-BE28-5D7FB1F56A25}"/>
            </a:ext>
          </a:extLst>
        </xdr:cNvPr>
        <xdr:cNvPicPr/>
      </xdr:nvPicPr>
      <xdr:blipFill rotWithShape="1">
        <a:blip xmlns:r="http://schemas.openxmlformats.org/officeDocument/2006/relationships" r:embed="rId1"/>
        <a:srcRect t="4270" b="3612"/>
        <a:stretch/>
      </xdr:blipFill>
      <xdr:spPr>
        <a:xfrm>
          <a:off x="0" y="14516101"/>
          <a:ext cx="11972925" cy="83248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eurostat/databrowser/view/lc_lci_r2_a__custom_15851447/default/table?lang=en"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lex.bg/bg/laws/ldoc/2137177670" TargetMode="External"/><Relationship Id="rId2" Type="http://schemas.openxmlformats.org/officeDocument/2006/relationships/hyperlink" Target="https://lex.bg/bg/laws/ldoc/2137177162" TargetMode="External"/><Relationship Id="rId1" Type="http://schemas.openxmlformats.org/officeDocument/2006/relationships/hyperlink" Target="https://lex.bg/bg/laws/ldoc/2136691946"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pris.government.bg/document/7b95520e9c4f4bfb08b50b99ebefdfdb/fe9cd2cd40f7d9dbe7fb29af4225ae78" TargetMode="External"/><Relationship Id="rId1" Type="http://schemas.openxmlformats.org/officeDocument/2006/relationships/hyperlink" Target="https://erasmus-plus.ec.europa.eu/sites/default/files/2024-11/erasmus-programme-guide-2025_bg.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ris.government.bg/document/b56ab91aab029015b3b6080faac23acf/4c23d9a8d2642baffa204989140f9c6a" TargetMode="External"/><Relationship Id="rId1" Type="http://schemas.openxmlformats.org/officeDocument/2006/relationships/hyperlink" Target="https://pris.government.bg/document/7b95520e9c4f4bfb08b50b99ebefdfdb/fe9cd2cd40f7d9dbe7fb29af4225ae78"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9"/>
  <sheetViews>
    <sheetView topLeftCell="A52" zoomScale="110" zoomScaleNormal="110" workbookViewId="0">
      <selection activeCell="A8" sqref="A8:G8"/>
    </sheetView>
  </sheetViews>
  <sheetFormatPr defaultColWidth="9" defaultRowHeight="15"/>
  <cols>
    <col min="1" max="1" width="60.42578125" customWidth="1"/>
    <col min="2" max="2" width="20.5703125" customWidth="1"/>
    <col min="3" max="3" width="25.7109375" customWidth="1"/>
    <col min="4" max="4" width="19.5703125" customWidth="1"/>
    <col min="5" max="5" width="21.5703125" customWidth="1"/>
    <col min="6" max="6" width="18.7109375" customWidth="1"/>
    <col min="7" max="7" width="17" customWidth="1"/>
    <col min="8" max="8" width="25.85546875" customWidth="1"/>
  </cols>
  <sheetData>
    <row r="1" spans="1:12">
      <c r="A1" s="477" t="s">
        <v>604</v>
      </c>
      <c r="B1" s="477"/>
      <c r="C1" s="477"/>
      <c r="D1" s="477"/>
      <c r="E1" s="477"/>
      <c r="F1" s="477"/>
      <c r="G1" s="477"/>
      <c r="H1" s="184"/>
      <c r="I1" s="184"/>
      <c r="J1" s="184"/>
      <c r="K1" s="184"/>
      <c r="L1" s="184"/>
    </row>
    <row r="2" spans="1:12" ht="34.5" customHeight="1">
      <c r="A2" s="477"/>
      <c r="B2" s="477"/>
      <c r="C2" s="477"/>
      <c r="D2" s="477"/>
      <c r="E2" s="477"/>
      <c r="F2" s="477"/>
      <c r="G2" s="477"/>
      <c r="H2" s="184"/>
      <c r="I2" s="184"/>
      <c r="J2" s="184"/>
      <c r="K2" s="184"/>
      <c r="L2" s="184"/>
    </row>
    <row r="4" spans="1:12" ht="15.75">
      <c r="A4" s="15" t="s">
        <v>0</v>
      </c>
      <c r="B4" s="16"/>
      <c r="C4" s="16"/>
      <c r="D4" s="16"/>
      <c r="E4" s="16"/>
    </row>
    <row r="5" spans="1:12" ht="15.75">
      <c r="A5" s="17" t="s">
        <v>1</v>
      </c>
      <c r="B5" s="18" t="s">
        <v>2</v>
      </c>
      <c r="C5" s="18" t="s">
        <v>3</v>
      </c>
      <c r="D5" s="18" t="s">
        <v>4</v>
      </c>
      <c r="E5" s="18" t="s">
        <v>5</v>
      </c>
    </row>
    <row r="6" spans="1:12" ht="31.5">
      <c r="A6" s="19" t="s">
        <v>6</v>
      </c>
      <c r="B6" s="20">
        <v>11.8</v>
      </c>
      <c r="C6" s="20">
        <v>12.2</v>
      </c>
      <c r="D6" s="20">
        <v>15.4</v>
      </c>
      <c r="E6" s="206">
        <v>15.1</v>
      </c>
    </row>
    <row r="7" spans="1:12" ht="15.75">
      <c r="A7" s="21"/>
      <c r="B7" s="22"/>
      <c r="C7" s="22"/>
      <c r="D7" s="22"/>
      <c r="E7" s="158"/>
      <c r="F7" s="158"/>
      <c r="G7" s="158"/>
    </row>
    <row r="8" spans="1:12" ht="15.75">
      <c r="A8" s="478" t="s">
        <v>605</v>
      </c>
      <c r="B8" s="478"/>
      <c r="C8" s="478"/>
      <c r="D8" s="478"/>
      <c r="E8" s="478"/>
      <c r="F8" s="478"/>
      <c r="G8" s="478"/>
    </row>
    <row r="9" spans="1:12" ht="31.5" customHeight="1">
      <c r="A9" s="254" t="s">
        <v>7</v>
      </c>
      <c r="B9" s="254"/>
      <c r="C9" s="254"/>
      <c r="D9" s="254"/>
      <c r="E9" s="254"/>
      <c r="F9" s="254"/>
      <c r="G9" s="254"/>
    </row>
    <row r="10" spans="1:12" ht="15.75">
      <c r="A10" s="25" t="s">
        <v>8</v>
      </c>
      <c r="B10" s="22"/>
      <c r="C10" s="22"/>
      <c r="D10" s="22"/>
    </row>
    <row r="11" spans="1:12" ht="15.75">
      <c r="A11" s="253" t="s">
        <v>9</v>
      </c>
      <c r="B11" s="253"/>
      <c r="C11" s="253"/>
      <c r="D11" s="253"/>
      <c r="E11" s="253"/>
      <c r="F11" s="253"/>
      <c r="G11" s="253"/>
    </row>
    <row r="12" spans="1:12" ht="15.75">
      <c r="A12" s="255" t="s">
        <v>10</v>
      </c>
      <c r="B12" s="255"/>
      <c r="C12" s="255"/>
      <c r="D12" s="255"/>
      <c r="E12" s="255"/>
      <c r="F12" s="255"/>
      <c r="G12" s="23"/>
    </row>
    <row r="13" spans="1:12" ht="15.75">
      <c r="A13" s="249" t="s">
        <v>11</v>
      </c>
      <c r="B13" s="249"/>
      <c r="C13" s="249"/>
      <c r="D13" s="249"/>
      <c r="E13" s="249"/>
      <c r="F13" s="249"/>
      <c r="G13" s="249"/>
    </row>
    <row r="14" spans="1:12" ht="15.75">
      <c r="A14" s="26" t="s">
        <v>12</v>
      </c>
      <c r="B14" s="26"/>
      <c r="C14" s="26"/>
      <c r="D14" s="26"/>
      <c r="E14" s="26"/>
      <c r="F14" s="26"/>
      <c r="G14" s="24"/>
    </row>
    <row r="15" spans="1:12" ht="15.75">
      <c r="B15" s="26"/>
      <c r="C15" s="26"/>
      <c r="D15" s="26"/>
      <c r="E15" s="26"/>
      <c r="F15" s="26"/>
      <c r="G15" s="24"/>
    </row>
    <row r="16" spans="1:12" ht="98.25" customHeight="1">
      <c r="A16" s="250" t="s">
        <v>13</v>
      </c>
      <c r="B16" s="250"/>
      <c r="C16" s="250"/>
      <c r="D16" s="250"/>
      <c r="E16" s="250"/>
      <c r="F16" s="250"/>
      <c r="G16" s="250"/>
      <c r="H16" s="250"/>
      <c r="I16" s="250"/>
      <c r="J16" s="250"/>
      <c r="K16" s="250"/>
      <c r="L16" s="250"/>
    </row>
    <row r="17" spans="1:8" ht="15.75">
      <c r="B17" s="16"/>
    </row>
    <row r="18" spans="1:8" ht="63">
      <c r="A18" s="27" t="s">
        <v>14</v>
      </c>
      <c r="B18" s="28" t="s">
        <v>15</v>
      </c>
      <c r="C18" s="18" t="s">
        <v>16</v>
      </c>
      <c r="D18" s="18" t="s">
        <v>17</v>
      </c>
      <c r="E18" s="18" t="s">
        <v>18</v>
      </c>
      <c r="F18" s="18" t="s">
        <v>19</v>
      </c>
      <c r="G18" s="18" t="s">
        <v>20</v>
      </c>
      <c r="H18" s="29" t="s">
        <v>21</v>
      </c>
    </row>
    <row r="19" spans="1:8" ht="39" customHeight="1">
      <c r="A19" s="30" t="s">
        <v>22</v>
      </c>
      <c r="B19" s="31">
        <v>11</v>
      </c>
      <c r="C19" s="32">
        <f>B19+B19*65%*$B$6%</f>
        <v>11.8437</v>
      </c>
      <c r="D19" s="32">
        <f t="shared" ref="D19" si="0">C19+C19*65%*$C$6%</f>
        <v>12.78290541</v>
      </c>
      <c r="E19" s="33">
        <f>D19+D19*65%*$D$6%</f>
        <v>14.062474241541</v>
      </c>
      <c r="F19" s="33">
        <f>E19+E19*65%*E6%</f>
        <v>15.442706088348249</v>
      </c>
      <c r="G19" s="34">
        <f>F19</f>
        <v>15.442706088348249</v>
      </c>
      <c r="H19" s="207">
        <v>15</v>
      </c>
    </row>
    <row r="20" spans="1:8" ht="39" customHeight="1">
      <c r="A20" s="185"/>
      <c r="B20" s="148"/>
      <c r="C20" s="186"/>
      <c r="D20" s="186"/>
      <c r="E20" s="187"/>
      <c r="F20" s="163"/>
      <c r="G20" s="143"/>
    </row>
    <row r="21" spans="1:8" ht="67.5" customHeight="1">
      <c r="A21" s="27" t="s">
        <v>14</v>
      </c>
      <c r="B21" s="188" t="s">
        <v>15</v>
      </c>
      <c r="C21" s="29" t="s">
        <v>21</v>
      </c>
    </row>
    <row r="22" spans="1:8" ht="63">
      <c r="A22" s="191" t="s">
        <v>489</v>
      </c>
      <c r="B22" s="31">
        <v>11</v>
      </c>
      <c r="C22" s="207">
        <f>H19</f>
        <v>15</v>
      </c>
    </row>
    <row r="23" spans="1:8" ht="63">
      <c r="A23" s="191" t="s">
        <v>490</v>
      </c>
      <c r="B23" s="31">
        <v>88</v>
      </c>
      <c r="C23" s="207">
        <f>H19*8</f>
        <v>120</v>
      </c>
    </row>
    <row r="24" spans="1:8" ht="78.75">
      <c r="A24" s="191" t="s">
        <v>491</v>
      </c>
      <c r="B24" s="31">
        <v>99</v>
      </c>
      <c r="C24" s="207">
        <f>H19*9</f>
        <v>135</v>
      </c>
      <c r="D24" s="36"/>
    </row>
    <row r="25" spans="1:8" ht="94.5">
      <c r="A25" s="191" t="s">
        <v>492</v>
      </c>
      <c r="B25" s="31">
        <v>44</v>
      </c>
      <c r="C25" s="207">
        <f>H19*4</f>
        <v>60</v>
      </c>
    </row>
    <row r="26" spans="1:8" ht="78.75">
      <c r="A26" s="191" t="s">
        <v>493</v>
      </c>
      <c r="B26" s="31">
        <v>110</v>
      </c>
      <c r="C26" s="207">
        <f>H19*10</f>
        <v>150</v>
      </c>
    </row>
    <row r="27" spans="1:8" ht="78.75">
      <c r="A27" s="191" t="s">
        <v>494</v>
      </c>
      <c r="B27" s="31">
        <v>55</v>
      </c>
      <c r="C27" s="207">
        <f>H19*5</f>
        <v>75</v>
      </c>
    </row>
    <row r="28" spans="1:8" ht="15.75">
      <c r="A28" s="23"/>
      <c r="B28" s="189"/>
      <c r="C28" s="164"/>
      <c r="D28" s="164"/>
      <c r="E28" s="190"/>
      <c r="F28" s="163"/>
      <c r="G28" s="143"/>
    </row>
    <row r="29" spans="1:8" ht="15.75">
      <c r="A29" s="36" t="s">
        <v>23</v>
      </c>
      <c r="B29" s="189"/>
      <c r="C29" s="164"/>
      <c r="D29" s="164"/>
      <c r="E29" s="190"/>
      <c r="F29" s="163"/>
      <c r="G29" s="143"/>
    </row>
    <row r="30" spans="1:8" ht="15.75">
      <c r="A30" s="36"/>
      <c r="B30" s="189"/>
      <c r="C30" s="164"/>
      <c r="D30" s="164"/>
      <c r="E30" s="190"/>
      <c r="F30" s="163"/>
      <c r="G30" s="143"/>
    </row>
    <row r="31" spans="1:8" ht="31.5" customHeight="1">
      <c r="A31" s="251" t="s">
        <v>24</v>
      </c>
      <c r="B31" s="251"/>
      <c r="C31" s="251"/>
      <c r="D31" s="251"/>
      <c r="E31" s="251"/>
      <c r="F31" s="251"/>
      <c r="G31" s="251"/>
      <c r="H31" s="251"/>
    </row>
    <row r="32" spans="1:8" ht="15.75">
      <c r="A32" s="23"/>
      <c r="B32" s="189"/>
      <c r="C32" s="164"/>
      <c r="D32" s="164"/>
      <c r="E32" s="190"/>
      <c r="F32" s="163"/>
      <c r="G32" s="143"/>
    </row>
    <row r="79" spans="1:1">
      <c r="A79" s="165" t="s">
        <v>488</v>
      </c>
    </row>
  </sheetData>
  <mergeCells count="8">
    <mergeCell ref="A13:G13"/>
    <mergeCell ref="A16:L16"/>
    <mergeCell ref="A31:H31"/>
    <mergeCell ref="A1:G2"/>
    <mergeCell ref="A8:G8"/>
    <mergeCell ref="A9:G9"/>
    <mergeCell ref="A11:G11"/>
    <mergeCell ref="A12:F12"/>
  </mergeCells>
  <hyperlinks>
    <hyperlink ref="A79" r:id="rId1" xr:uid="{72E23FED-A04F-4E30-9776-66EC99D73144}"/>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9"/>
  <sheetViews>
    <sheetView zoomScaleNormal="100" workbookViewId="0">
      <selection activeCell="I4" sqref="I4"/>
    </sheetView>
  </sheetViews>
  <sheetFormatPr defaultColWidth="9" defaultRowHeight="15"/>
  <cols>
    <col min="1" max="1" width="44.28515625" customWidth="1"/>
    <col min="2" max="2" width="26.140625" customWidth="1"/>
    <col min="3" max="3" width="26.7109375" customWidth="1"/>
    <col min="4" max="4" width="26.28515625" customWidth="1"/>
    <col min="5" max="5" width="17.7109375" customWidth="1"/>
    <col min="6" max="6" width="18.28515625" customWidth="1"/>
    <col min="7" max="7" width="16.28515625" customWidth="1"/>
    <col min="8" max="8" width="8.140625" customWidth="1"/>
    <col min="9" max="9" width="27.7109375" customWidth="1"/>
    <col min="10" max="10" width="29" customWidth="1"/>
  </cols>
  <sheetData>
    <row r="1" spans="1:27" ht="98.25" customHeight="1">
      <c r="A1" s="263" t="s">
        <v>25</v>
      </c>
      <c r="B1" s="263"/>
      <c r="C1" s="263"/>
      <c r="D1" s="263"/>
      <c r="E1" s="263"/>
      <c r="F1" s="263"/>
      <c r="G1" s="263"/>
      <c r="H1" s="263"/>
      <c r="I1" s="263"/>
      <c r="J1" s="263"/>
      <c r="K1" s="263"/>
      <c r="L1" s="263"/>
      <c r="M1" s="263"/>
      <c r="N1" s="181"/>
      <c r="O1" s="181"/>
      <c r="P1" s="181"/>
      <c r="Q1" s="181"/>
      <c r="R1" s="181"/>
      <c r="S1" s="181"/>
      <c r="T1" s="181"/>
      <c r="U1" s="181"/>
      <c r="V1" s="181"/>
      <c r="W1" s="181"/>
      <c r="X1" s="181"/>
      <c r="Y1" s="181"/>
      <c r="Z1" s="181"/>
      <c r="AA1" s="181"/>
    </row>
    <row r="2" spans="1:27">
      <c r="A2" s="167"/>
      <c r="B2" s="167"/>
      <c r="C2" s="167"/>
      <c r="D2" s="167"/>
      <c r="E2" s="167"/>
      <c r="F2" s="167"/>
      <c r="G2" s="167"/>
      <c r="H2" s="167"/>
      <c r="I2" s="167"/>
      <c r="J2" s="167"/>
      <c r="K2" s="167"/>
      <c r="L2" s="167"/>
      <c r="M2" s="167"/>
      <c r="N2" s="181"/>
      <c r="O2" s="181"/>
      <c r="P2" s="181"/>
      <c r="Q2" s="181"/>
      <c r="R2" s="181"/>
      <c r="S2" s="181"/>
      <c r="T2" s="181"/>
      <c r="U2" s="181"/>
      <c r="V2" s="181"/>
      <c r="W2" s="181"/>
      <c r="X2" s="181"/>
      <c r="Y2" s="181"/>
      <c r="Z2" s="181"/>
      <c r="AA2" s="181"/>
    </row>
    <row r="3" spans="1:27" ht="75">
      <c r="A3" s="168" t="s">
        <v>26</v>
      </c>
      <c r="B3" s="154" t="s">
        <v>27</v>
      </c>
      <c r="C3" s="154" t="s">
        <v>28</v>
      </c>
      <c r="D3" s="151" t="s">
        <v>29</v>
      </c>
      <c r="E3" s="151" t="s">
        <v>30</v>
      </c>
      <c r="F3" s="151" t="s">
        <v>31</v>
      </c>
      <c r="G3" s="151" t="s">
        <v>32</v>
      </c>
      <c r="H3" s="151" t="s">
        <v>33</v>
      </c>
      <c r="I3" s="151" t="s">
        <v>34</v>
      </c>
      <c r="J3" s="192" t="s">
        <v>495</v>
      </c>
    </row>
    <row r="4" spans="1:27" ht="30">
      <c r="A4" s="169" t="s">
        <v>35</v>
      </c>
      <c r="B4" s="170">
        <v>1012</v>
      </c>
      <c r="C4" s="171">
        <v>80</v>
      </c>
      <c r="D4" s="170">
        <v>1835</v>
      </c>
      <c r="E4" s="172">
        <f>D4*1.95583</f>
        <v>3588.94805</v>
      </c>
      <c r="F4" s="173">
        <v>1088</v>
      </c>
      <c r="G4" s="173">
        <f>E4/F4*10</f>
        <v>32.986654871323502</v>
      </c>
      <c r="H4" s="152">
        <v>4.4000000000000004</v>
      </c>
      <c r="I4" s="173">
        <f>G4*H4</f>
        <v>145.14128143382399</v>
      </c>
      <c r="J4" s="256">
        <v>145</v>
      </c>
    </row>
    <row r="5" spans="1:27" ht="45">
      <c r="A5" s="169" t="s">
        <v>36</v>
      </c>
      <c r="B5" s="170">
        <v>1159</v>
      </c>
      <c r="C5" s="171">
        <v>80</v>
      </c>
      <c r="D5" s="170">
        <v>2232</v>
      </c>
      <c r="E5" s="172">
        <f>D5*1.95583</f>
        <v>4365.4125599999998</v>
      </c>
      <c r="F5" s="173">
        <v>1296</v>
      </c>
      <c r="G5" s="173">
        <f>E5/F5*10</f>
        <v>33.683738888888897</v>
      </c>
      <c r="H5" s="152">
        <v>4.4000000000000004</v>
      </c>
      <c r="I5" s="173">
        <f>G5*H5</f>
        <v>148.208451111111</v>
      </c>
      <c r="J5" s="256"/>
    </row>
    <row r="7" spans="1:27" ht="40.5" customHeight="1">
      <c r="A7" s="250" t="s">
        <v>37</v>
      </c>
      <c r="B7" s="250"/>
      <c r="C7" s="250"/>
      <c r="D7" s="250"/>
      <c r="E7" s="250"/>
      <c r="F7" s="250"/>
      <c r="G7" s="250"/>
      <c r="H7" s="250"/>
      <c r="I7" s="250"/>
      <c r="J7" s="250"/>
      <c r="K7" s="250"/>
      <c r="L7" s="250"/>
      <c r="M7" s="250"/>
      <c r="N7" s="181"/>
      <c r="O7" s="181"/>
      <c r="P7" s="181"/>
      <c r="Q7" s="181"/>
    </row>
    <row r="8" spans="1:27" ht="21" customHeight="1">
      <c r="A8" s="250" t="s">
        <v>38</v>
      </c>
      <c r="B8" s="250"/>
      <c r="C8" s="250"/>
      <c r="D8" s="250"/>
      <c r="E8" s="250"/>
      <c r="F8" s="250"/>
      <c r="G8" s="250"/>
      <c r="H8" s="250"/>
      <c r="I8" s="250"/>
      <c r="J8" s="250"/>
      <c r="K8" s="250"/>
      <c r="L8" s="250"/>
      <c r="M8" s="250"/>
      <c r="N8" s="250"/>
      <c r="O8" s="250"/>
      <c r="P8" s="250"/>
      <c r="Q8" s="250"/>
    </row>
    <row r="9" spans="1:27">
      <c r="A9" s="165" t="s">
        <v>39</v>
      </c>
    </row>
    <row r="11" spans="1:27" ht="48" customHeight="1">
      <c r="A11" s="250" t="s">
        <v>40</v>
      </c>
      <c r="B11" s="250"/>
      <c r="C11" s="250"/>
      <c r="D11" s="250"/>
      <c r="E11" s="250"/>
      <c r="F11" s="250"/>
      <c r="G11" s="250"/>
      <c r="H11" s="250"/>
      <c r="I11" s="250"/>
      <c r="J11" s="250"/>
      <c r="K11" s="250"/>
      <c r="L11" s="250"/>
      <c r="M11" s="250"/>
      <c r="N11" s="181"/>
      <c r="O11" s="181"/>
      <c r="P11" s="181"/>
      <c r="Q11" s="181"/>
      <c r="R11" s="181"/>
      <c r="S11" s="181"/>
      <c r="T11" s="181"/>
      <c r="U11" s="181"/>
    </row>
    <row r="12" spans="1:27">
      <c r="A12" s="264" t="s">
        <v>41</v>
      </c>
      <c r="B12" s="264"/>
      <c r="C12" s="264"/>
      <c r="D12" s="264"/>
      <c r="E12" s="264"/>
      <c r="F12" s="264"/>
      <c r="G12" s="264"/>
      <c r="H12" s="264"/>
      <c r="I12" s="264"/>
      <c r="J12" s="264"/>
      <c r="K12" s="167"/>
      <c r="L12" s="167"/>
      <c r="M12" s="167"/>
      <c r="N12" s="181"/>
      <c r="O12" s="181"/>
      <c r="P12" s="181"/>
      <c r="Q12" s="181"/>
      <c r="R12" s="181"/>
      <c r="S12" s="181"/>
      <c r="T12" s="181"/>
      <c r="U12" s="181"/>
    </row>
    <row r="13" spans="1:27" ht="39" customHeight="1">
      <c r="A13" s="250" t="s">
        <v>42</v>
      </c>
      <c r="B13" s="250"/>
      <c r="C13" s="250"/>
      <c r="D13" s="250"/>
      <c r="E13" s="250"/>
      <c r="F13" s="250"/>
      <c r="G13" s="250"/>
      <c r="H13" s="250"/>
      <c r="I13" s="250"/>
      <c r="J13" s="250"/>
      <c r="K13" s="250"/>
      <c r="L13" s="250"/>
      <c r="M13" s="250"/>
    </row>
    <row r="14" spans="1:27" ht="39" customHeight="1">
      <c r="A14" s="257" t="s">
        <v>496</v>
      </c>
      <c r="B14" s="258"/>
      <c r="C14" s="258"/>
      <c r="D14" s="258"/>
      <c r="E14" s="258"/>
      <c r="F14" s="258"/>
      <c r="G14" s="258"/>
      <c r="H14" s="258"/>
      <c r="I14" s="258"/>
      <c r="J14" s="258"/>
      <c r="K14" s="258"/>
      <c r="L14" s="258"/>
      <c r="M14" s="258"/>
    </row>
    <row r="15" spans="1:27" ht="60.75" customHeight="1">
      <c r="A15" s="259" t="s">
        <v>498</v>
      </c>
      <c r="B15" s="259"/>
      <c r="C15" s="259"/>
      <c r="D15" s="259"/>
      <c r="E15" s="259"/>
      <c r="F15" s="259"/>
      <c r="G15" s="259"/>
      <c r="H15" s="259"/>
      <c r="I15" s="259"/>
      <c r="J15" s="259"/>
      <c r="K15" s="259"/>
      <c r="L15" s="259"/>
      <c r="M15" s="259"/>
      <c r="N15" s="182"/>
      <c r="O15" s="182"/>
      <c r="P15" s="182"/>
      <c r="Q15" s="182"/>
      <c r="R15" s="182"/>
      <c r="S15" s="182"/>
      <c r="T15" s="182"/>
      <c r="U15" s="182"/>
    </row>
    <row r="16" spans="1:27">
      <c r="A16" s="260" t="s">
        <v>497</v>
      </c>
      <c r="B16" s="260"/>
      <c r="C16" s="260"/>
      <c r="D16" s="260"/>
      <c r="E16" s="260"/>
      <c r="F16" s="260"/>
      <c r="G16" s="260"/>
      <c r="H16" s="260"/>
      <c r="I16" s="260"/>
      <c r="J16" s="260"/>
      <c r="K16" s="260"/>
      <c r="L16" s="260"/>
      <c r="M16" s="260"/>
      <c r="N16" s="182"/>
      <c r="O16" s="182"/>
      <c r="P16" s="182"/>
      <c r="Q16" s="182"/>
      <c r="R16" s="182"/>
      <c r="S16" s="182"/>
      <c r="T16" s="182"/>
      <c r="U16" s="182"/>
    </row>
    <row r="17" spans="1:14">
      <c r="A17" s="174"/>
    </row>
    <row r="18" spans="1:14" ht="49.5" customHeight="1">
      <c r="A18" s="261" t="s">
        <v>499</v>
      </c>
      <c r="B18" s="262"/>
      <c r="C18" s="262"/>
      <c r="D18" s="262"/>
      <c r="E18" s="262"/>
      <c r="F18" s="262"/>
      <c r="G18" s="262"/>
      <c r="H18" s="262"/>
      <c r="I18" s="262"/>
      <c r="J18" s="262"/>
      <c r="K18" s="262"/>
      <c r="L18" s="262"/>
      <c r="M18" s="183"/>
      <c r="N18" s="183"/>
    </row>
    <row r="20" spans="1:14" ht="45">
      <c r="A20" s="175" t="s">
        <v>14</v>
      </c>
      <c r="B20" s="176" t="s">
        <v>15</v>
      </c>
      <c r="C20" s="177" t="s">
        <v>21</v>
      </c>
    </row>
    <row r="21" spans="1:14" ht="75">
      <c r="A21" s="193" t="s">
        <v>43</v>
      </c>
      <c r="B21" s="179">
        <v>80</v>
      </c>
      <c r="C21" s="180">
        <f>J4</f>
        <v>145</v>
      </c>
    </row>
    <row r="22" spans="1:14" ht="90">
      <c r="A22" s="178" t="s">
        <v>44</v>
      </c>
      <c r="B22" s="179">
        <f>6*B21</f>
        <v>480</v>
      </c>
      <c r="C22" s="175">
        <f>C21*6</f>
        <v>870</v>
      </c>
    </row>
    <row r="23" spans="1:14" ht="90">
      <c r="A23" s="178" t="s">
        <v>45</v>
      </c>
      <c r="B23" s="179">
        <f>B21*3</f>
        <v>240</v>
      </c>
      <c r="C23" s="175">
        <f>C21*3</f>
        <v>435</v>
      </c>
    </row>
    <row r="25" spans="1:14" ht="71.25" customHeight="1">
      <c r="A25" s="250" t="s">
        <v>46</v>
      </c>
      <c r="B25" s="250"/>
      <c r="C25" s="250"/>
      <c r="D25" s="250"/>
      <c r="E25" s="250"/>
      <c r="F25" s="250"/>
      <c r="G25" s="250"/>
      <c r="H25" s="250"/>
      <c r="I25" s="250"/>
      <c r="J25" s="250"/>
      <c r="K25" s="250"/>
      <c r="L25" s="250"/>
      <c r="M25" s="250"/>
    </row>
    <row r="27" spans="1:14" ht="45">
      <c r="A27" s="175" t="s">
        <v>14</v>
      </c>
      <c r="B27" s="176" t="s">
        <v>15</v>
      </c>
      <c r="C27" s="177" t="s">
        <v>21</v>
      </c>
    </row>
    <row r="28" spans="1:14" ht="90">
      <c r="A28" s="178" t="s">
        <v>47</v>
      </c>
      <c r="B28" s="179">
        <v>480</v>
      </c>
      <c r="C28" s="175">
        <f>6*C21</f>
        <v>870</v>
      </c>
    </row>
    <row r="29" spans="1:14" ht="90">
      <c r="A29" s="178" t="s">
        <v>48</v>
      </c>
      <c r="B29" s="179">
        <v>240</v>
      </c>
      <c r="C29" s="175">
        <f>3*C21</f>
        <v>435</v>
      </c>
    </row>
  </sheetData>
  <mergeCells count="12">
    <mergeCell ref="A1:M1"/>
    <mergeCell ref="A7:M7"/>
    <mergeCell ref="A8:Q8"/>
    <mergeCell ref="A11:M11"/>
    <mergeCell ref="A12:J12"/>
    <mergeCell ref="A25:M25"/>
    <mergeCell ref="J4:J5"/>
    <mergeCell ref="A13:M13"/>
    <mergeCell ref="A14:M14"/>
    <mergeCell ref="A15:M15"/>
    <mergeCell ref="A16:M16"/>
    <mergeCell ref="A18:L18"/>
  </mergeCells>
  <hyperlinks>
    <hyperlink ref="A9" r:id="rId1" xr:uid="{00000000-0004-0000-0100-000000000000}"/>
    <hyperlink ref="A12" r:id="rId2" xr:uid="{00000000-0004-0000-0100-000001000000}"/>
    <hyperlink ref="A16:M16" r:id="rId3" display="Наредба за приобщаващото образование, приета с ПМС № 232 от 20.10.2017 г., обн. ДВ. бр.86 от 27.10.2017г., посл. изм. и доп. ДВ. бр.66 от 6 Август 2024г." xr:uid="{00000000-0004-0000-0100-000002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3"/>
  <sheetViews>
    <sheetView zoomScaleNormal="100" workbookViewId="0">
      <selection activeCell="B5" sqref="B5"/>
    </sheetView>
  </sheetViews>
  <sheetFormatPr defaultColWidth="9" defaultRowHeight="15"/>
  <cols>
    <col min="1" max="1" width="10.85546875" customWidth="1"/>
    <col min="2" max="2" width="72.7109375" customWidth="1"/>
    <col min="3" max="3" width="28.140625" customWidth="1"/>
    <col min="4" max="4" width="24.5703125" customWidth="1"/>
    <col min="5" max="5" width="19.5703125" customWidth="1"/>
    <col min="6" max="6" width="22.85546875" customWidth="1"/>
    <col min="7" max="7" width="16.7109375" customWidth="1"/>
    <col min="8" max="8" width="13.5703125" customWidth="1"/>
    <col min="9" max="9" width="27.7109375" customWidth="1"/>
  </cols>
  <sheetData>
    <row r="1" spans="1:10" ht="15" customHeight="1">
      <c r="A1" s="483" t="s">
        <v>606</v>
      </c>
      <c r="B1" s="483"/>
      <c r="C1" s="483"/>
      <c r="D1" s="483"/>
      <c r="E1" s="483"/>
      <c r="F1" s="483"/>
      <c r="G1" s="483"/>
      <c r="H1" s="483"/>
    </row>
    <row r="2" spans="1:10" ht="69" customHeight="1">
      <c r="A2" s="483"/>
      <c r="B2" s="483"/>
      <c r="C2" s="483"/>
      <c r="D2" s="483"/>
      <c r="E2" s="483"/>
      <c r="F2" s="483"/>
      <c r="G2" s="483"/>
      <c r="H2" s="483"/>
    </row>
    <row r="3" spans="1:10">
      <c r="B3" s="133"/>
      <c r="C3" s="133"/>
      <c r="D3" s="133"/>
      <c r="E3" s="133"/>
      <c r="F3" s="133"/>
      <c r="G3" s="133"/>
      <c r="H3" s="133"/>
    </row>
    <row r="4" spans="1:10" ht="51" customHeight="1">
      <c r="A4" s="285" t="s">
        <v>518</v>
      </c>
      <c r="B4" s="285"/>
      <c r="C4" s="285"/>
      <c r="D4" s="285"/>
      <c r="E4" s="285"/>
      <c r="F4" s="285"/>
      <c r="G4" s="285"/>
      <c r="H4" s="285"/>
    </row>
    <row r="5" spans="1:10" ht="31.5" customHeight="1">
      <c r="A5" s="139" t="s">
        <v>49</v>
      </c>
      <c r="B5" s="488" t="s">
        <v>516</v>
      </c>
      <c r="C5" s="264" t="s">
        <v>517</v>
      </c>
      <c r="D5" s="264"/>
      <c r="E5" s="264"/>
      <c r="F5" s="264"/>
      <c r="G5" s="140"/>
      <c r="H5" s="140"/>
      <c r="I5" s="140"/>
      <c r="J5" s="140"/>
    </row>
    <row r="6" spans="1:10">
      <c r="B6" s="220"/>
      <c r="C6" s="290"/>
      <c r="D6" s="290"/>
      <c r="E6" s="290"/>
      <c r="F6" s="290"/>
      <c r="G6" s="133"/>
      <c r="H6" s="133"/>
      <c r="I6" s="133"/>
      <c r="J6" s="133"/>
    </row>
    <row r="7" spans="1:10">
      <c r="B7" s="133"/>
      <c r="C7" s="133"/>
      <c r="D7" s="133"/>
      <c r="E7" s="133"/>
      <c r="F7" s="133"/>
      <c r="G7" s="133"/>
      <c r="H7" s="133"/>
    </row>
    <row r="8" spans="1:10" ht="45" customHeight="1">
      <c r="A8" s="151" t="s">
        <v>50</v>
      </c>
      <c r="B8" s="151" t="s">
        <v>51</v>
      </c>
      <c r="C8" s="151" t="s">
        <v>511</v>
      </c>
      <c r="D8" s="151" t="s">
        <v>512</v>
      </c>
      <c r="E8" s="151" t="s">
        <v>513</v>
      </c>
      <c r="F8" s="151" t="s">
        <v>514</v>
      </c>
      <c r="G8" s="133"/>
      <c r="H8" s="133"/>
    </row>
    <row r="9" spans="1:10" ht="15.75">
      <c r="A9" s="152">
        <v>1</v>
      </c>
      <c r="B9" s="479" t="s">
        <v>52</v>
      </c>
      <c r="C9" s="480"/>
      <c r="D9" s="480"/>
      <c r="E9" s="480"/>
      <c r="F9" s="480">
        <v>30</v>
      </c>
      <c r="G9" s="133"/>
      <c r="H9" s="133"/>
    </row>
    <row r="10" spans="1:10" ht="31.5">
      <c r="A10" s="152">
        <v>2</v>
      </c>
      <c r="B10" s="479" t="s">
        <v>53</v>
      </c>
      <c r="C10" s="480">
        <v>40</v>
      </c>
      <c r="D10" s="480">
        <v>40</v>
      </c>
      <c r="E10" s="480">
        <v>26</v>
      </c>
      <c r="F10" s="480">
        <v>66</v>
      </c>
      <c r="G10" s="133"/>
      <c r="H10" s="133"/>
    </row>
    <row r="11" spans="1:10" ht="15.75">
      <c r="A11" s="152">
        <v>3</v>
      </c>
      <c r="B11" s="479" t="s">
        <v>54</v>
      </c>
      <c r="C11" s="480">
        <v>30</v>
      </c>
      <c r="D11" s="480">
        <v>30</v>
      </c>
      <c r="E11" s="480">
        <v>30</v>
      </c>
      <c r="F11" s="480">
        <v>60</v>
      </c>
      <c r="G11" s="133"/>
      <c r="H11" s="133"/>
    </row>
    <row r="12" spans="1:10" ht="15.75">
      <c r="A12" s="152">
        <v>4</v>
      </c>
      <c r="B12" s="479" t="s">
        <v>55</v>
      </c>
      <c r="C12" s="481"/>
      <c r="D12" s="481"/>
      <c r="E12" s="481"/>
      <c r="F12" s="481"/>
      <c r="G12" s="133"/>
      <c r="H12" s="133"/>
    </row>
    <row r="13" spans="1:10" ht="15.75">
      <c r="A13" s="152">
        <v>5</v>
      </c>
      <c r="B13" s="479" t="s">
        <v>56</v>
      </c>
      <c r="C13" s="480">
        <v>70</v>
      </c>
      <c r="D13" s="480">
        <v>70</v>
      </c>
      <c r="E13" s="480">
        <v>70</v>
      </c>
      <c r="F13" s="480">
        <v>140</v>
      </c>
      <c r="G13" s="133"/>
      <c r="H13" s="133"/>
    </row>
    <row r="14" spans="1:10" ht="31.5">
      <c r="A14" s="152">
        <v>6</v>
      </c>
      <c r="B14" s="479" t="s">
        <v>57</v>
      </c>
      <c r="C14" s="480">
        <v>77</v>
      </c>
      <c r="D14" s="480">
        <v>77</v>
      </c>
      <c r="E14" s="480">
        <v>47</v>
      </c>
      <c r="F14" s="480">
        <f>D14+E14</f>
        <v>124</v>
      </c>
      <c r="G14" s="133"/>
      <c r="H14" s="133"/>
    </row>
    <row r="15" spans="1:10" ht="15.75">
      <c r="A15" s="152">
        <v>7</v>
      </c>
      <c r="B15" s="479" t="s">
        <v>58</v>
      </c>
      <c r="C15" s="480">
        <v>120</v>
      </c>
      <c r="D15" s="480">
        <v>60</v>
      </c>
      <c r="E15" s="480">
        <v>60</v>
      </c>
      <c r="F15" s="480">
        <v>120</v>
      </c>
      <c r="G15" s="133"/>
      <c r="H15" s="133"/>
    </row>
    <row r="16" spans="1:10" ht="31.5">
      <c r="A16" s="152">
        <v>8</v>
      </c>
      <c r="B16" s="479" t="s">
        <v>59</v>
      </c>
      <c r="C16" s="481"/>
      <c r="D16" s="480">
        <v>40</v>
      </c>
      <c r="E16" s="480">
        <v>20</v>
      </c>
      <c r="F16" s="480">
        <v>60</v>
      </c>
      <c r="G16" s="133"/>
      <c r="H16" s="133"/>
    </row>
    <row r="17" spans="1:8" ht="15.75">
      <c r="A17" s="152">
        <v>9</v>
      </c>
      <c r="B17" s="479" t="s">
        <v>60</v>
      </c>
      <c r="C17" s="481"/>
      <c r="D17" s="480">
        <v>35</v>
      </c>
      <c r="E17" s="480">
        <v>15</v>
      </c>
      <c r="F17" s="480">
        <v>50</v>
      </c>
      <c r="G17" s="133"/>
      <c r="H17" s="133"/>
    </row>
    <row r="18" spans="1:8" ht="15.75">
      <c r="A18" s="152">
        <v>10</v>
      </c>
      <c r="B18" s="479" t="s">
        <v>61</v>
      </c>
      <c r="C18" s="480">
        <v>20</v>
      </c>
      <c r="D18" s="480">
        <v>30</v>
      </c>
      <c r="E18" s="480">
        <v>20</v>
      </c>
      <c r="F18" s="480">
        <v>50</v>
      </c>
      <c r="G18" s="133"/>
      <c r="H18" s="133"/>
    </row>
    <row r="19" spans="1:8" ht="15.75">
      <c r="A19" s="152">
        <v>11</v>
      </c>
      <c r="B19" s="479" t="s">
        <v>62</v>
      </c>
      <c r="C19" s="480">
        <v>70</v>
      </c>
      <c r="D19" s="480">
        <v>70</v>
      </c>
      <c r="E19" s="480">
        <v>70</v>
      </c>
      <c r="F19" s="480">
        <v>140</v>
      </c>
      <c r="G19" s="133"/>
      <c r="H19" s="133"/>
    </row>
    <row r="20" spans="1:8" ht="31.5">
      <c r="A20" s="152">
        <v>12</v>
      </c>
      <c r="B20" s="479" t="s">
        <v>63</v>
      </c>
      <c r="C20" s="481"/>
      <c r="D20" s="481"/>
      <c r="E20" s="481"/>
      <c r="F20" s="481"/>
      <c r="G20" s="133"/>
      <c r="H20" s="133"/>
    </row>
    <row r="21" spans="1:8" ht="15.75">
      <c r="A21" s="152">
        <v>13</v>
      </c>
      <c r="B21" s="479" t="s">
        <v>521</v>
      </c>
      <c r="C21" s="480">
        <v>100</v>
      </c>
      <c r="D21" s="481"/>
      <c r="E21" s="481"/>
      <c r="F21" s="481"/>
      <c r="G21" s="133"/>
      <c r="H21" s="133"/>
    </row>
    <row r="22" spans="1:8" ht="15.75">
      <c r="A22" s="152">
        <v>14</v>
      </c>
      <c r="B22" s="479" t="s">
        <v>64</v>
      </c>
      <c r="C22" s="480">
        <v>196</v>
      </c>
      <c r="D22" s="481"/>
      <c r="E22" s="481"/>
      <c r="F22" s="481"/>
      <c r="G22" s="133"/>
      <c r="H22" s="133"/>
    </row>
    <row r="23" spans="1:8" ht="15.75">
      <c r="A23" s="152">
        <v>15</v>
      </c>
      <c r="B23" s="479" t="s">
        <v>65</v>
      </c>
      <c r="C23" s="481"/>
      <c r="D23" s="481"/>
      <c r="E23" s="481"/>
      <c r="F23" s="481"/>
      <c r="G23" s="133"/>
      <c r="H23" s="133"/>
    </row>
    <row r="24" spans="1:8" ht="15.75">
      <c r="A24" s="152">
        <v>16</v>
      </c>
      <c r="B24" s="479" t="s">
        <v>66</v>
      </c>
      <c r="C24" s="481"/>
      <c r="D24" s="480">
        <v>35</v>
      </c>
      <c r="E24" s="480">
        <v>35</v>
      </c>
      <c r="F24" s="480">
        <v>70</v>
      </c>
      <c r="G24" s="133"/>
      <c r="H24" s="133"/>
    </row>
    <row r="25" spans="1:8" ht="15.75">
      <c r="A25" s="152">
        <v>17</v>
      </c>
      <c r="B25" s="479" t="s">
        <v>67</v>
      </c>
      <c r="C25" s="480">
        <v>70</v>
      </c>
      <c r="D25" s="480">
        <v>70</v>
      </c>
      <c r="E25" s="480">
        <v>70</v>
      </c>
      <c r="F25" s="480">
        <v>140</v>
      </c>
      <c r="G25" s="133"/>
      <c r="H25" s="133"/>
    </row>
    <row r="26" spans="1:8" ht="15.75">
      <c r="A26" s="152">
        <v>18</v>
      </c>
      <c r="B26" s="479" t="s">
        <v>68</v>
      </c>
      <c r="C26" s="480">
        <v>29.3</v>
      </c>
      <c r="D26" s="481"/>
      <c r="E26" s="481"/>
      <c r="F26" s="481"/>
      <c r="G26" s="133"/>
      <c r="H26" s="133"/>
    </row>
    <row r="27" spans="1:8" ht="15.75">
      <c r="A27" s="152">
        <v>19</v>
      </c>
      <c r="B27" s="479" t="s">
        <v>69</v>
      </c>
      <c r="C27" s="480">
        <v>70</v>
      </c>
      <c r="D27" s="480">
        <v>70</v>
      </c>
      <c r="E27" s="480">
        <v>70</v>
      </c>
      <c r="F27" s="480">
        <v>140</v>
      </c>
      <c r="G27" s="133"/>
      <c r="H27" s="133"/>
    </row>
    <row r="28" spans="1:8" ht="15.75">
      <c r="A28" s="152">
        <v>20</v>
      </c>
      <c r="B28" s="479" t="s">
        <v>70</v>
      </c>
      <c r="C28" s="481"/>
      <c r="D28" s="481"/>
      <c r="E28" s="481"/>
      <c r="F28" s="481"/>
      <c r="G28" s="133"/>
      <c r="H28" s="133"/>
    </row>
    <row r="29" spans="1:8" ht="15.75">
      <c r="A29" s="152">
        <v>21</v>
      </c>
      <c r="B29" s="479" t="s">
        <v>71</v>
      </c>
      <c r="C29" s="481"/>
      <c r="D29" s="481"/>
      <c r="E29" s="481"/>
      <c r="F29" s="481"/>
      <c r="G29" s="133"/>
      <c r="H29" s="133"/>
    </row>
    <row r="30" spans="1:8" ht="15.75">
      <c r="A30" s="152">
        <v>22</v>
      </c>
      <c r="B30" s="479" t="s">
        <v>72</v>
      </c>
      <c r="C30" s="480">
        <v>50</v>
      </c>
      <c r="D30" s="480">
        <v>50</v>
      </c>
      <c r="E30" s="480">
        <v>50</v>
      </c>
      <c r="F30" s="480">
        <v>100</v>
      </c>
      <c r="G30" s="133"/>
      <c r="H30" s="133"/>
    </row>
    <row r="31" spans="1:8" ht="31.5">
      <c r="A31" s="152">
        <v>23</v>
      </c>
      <c r="B31" s="479" t="s">
        <v>73</v>
      </c>
      <c r="C31" s="480">
        <v>60</v>
      </c>
      <c r="D31" s="480">
        <v>90</v>
      </c>
      <c r="E31" s="480">
        <v>60</v>
      </c>
      <c r="F31" s="480">
        <v>150</v>
      </c>
      <c r="G31" s="133"/>
      <c r="H31" s="133"/>
    </row>
    <row r="32" spans="1:8" ht="15.75">
      <c r="A32" s="152">
        <v>24</v>
      </c>
      <c r="B32" s="479" t="s">
        <v>74</v>
      </c>
      <c r="C32" s="480">
        <v>60</v>
      </c>
      <c r="D32" s="480">
        <v>70</v>
      </c>
      <c r="E32" s="480">
        <v>50</v>
      </c>
      <c r="F32" s="480">
        <v>120</v>
      </c>
      <c r="G32" s="133"/>
      <c r="H32" s="133"/>
    </row>
    <row r="33" spans="1:8" ht="25.5">
      <c r="A33" s="152">
        <v>25</v>
      </c>
      <c r="B33" s="479" t="s">
        <v>75</v>
      </c>
      <c r="C33" s="481"/>
      <c r="D33" s="480" t="s">
        <v>520</v>
      </c>
      <c r="E33" s="480">
        <v>70</v>
      </c>
      <c r="F33" s="480">
        <v>170</v>
      </c>
      <c r="G33" s="133"/>
      <c r="H33" s="133"/>
    </row>
    <row r="34" spans="1:8" ht="15.75">
      <c r="A34" s="152">
        <v>26</v>
      </c>
      <c r="B34" s="479" t="s">
        <v>76</v>
      </c>
      <c r="C34" s="480">
        <v>50</v>
      </c>
      <c r="D34" s="480">
        <v>100</v>
      </c>
      <c r="E34" s="480">
        <v>50</v>
      </c>
      <c r="F34" s="480">
        <v>150</v>
      </c>
      <c r="G34" s="133"/>
      <c r="H34" s="133"/>
    </row>
    <row r="35" spans="1:8" ht="15.75">
      <c r="A35" s="152">
        <v>27</v>
      </c>
      <c r="B35" s="479" t="s">
        <v>77</v>
      </c>
      <c r="C35" s="480">
        <v>50</v>
      </c>
      <c r="D35" s="480">
        <v>50</v>
      </c>
      <c r="E35" s="480"/>
      <c r="F35" s="480"/>
      <c r="G35" s="133"/>
      <c r="H35" s="133"/>
    </row>
    <row r="36" spans="1:8" ht="15.75">
      <c r="A36" s="152">
        <v>28</v>
      </c>
      <c r="B36" s="479" t="s">
        <v>78</v>
      </c>
      <c r="C36" s="481"/>
      <c r="D36" s="482">
        <v>50</v>
      </c>
      <c r="E36" s="482">
        <v>50</v>
      </c>
      <c r="F36" s="480">
        <v>100</v>
      </c>
      <c r="G36" s="133"/>
      <c r="H36" s="133"/>
    </row>
    <row r="37" spans="1:8" ht="31.5">
      <c r="A37" s="152">
        <v>29</v>
      </c>
      <c r="B37" s="479" t="s">
        <v>79</v>
      </c>
      <c r="C37" s="481"/>
      <c r="D37" s="480">
        <v>50</v>
      </c>
      <c r="E37" s="480">
        <v>30</v>
      </c>
      <c r="F37" s="480">
        <v>80</v>
      </c>
      <c r="G37" s="133"/>
      <c r="H37" s="133"/>
    </row>
    <row r="38" spans="1:8" ht="31.5">
      <c r="A38" s="152">
        <v>30</v>
      </c>
      <c r="B38" s="479" t="s">
        <v>80</v>
      </c>
      <c r="C38" s="481"/>
      <c r="D38" s="480">
        <v>100</v>
      </c>
      <c r="E38" s="480" t="s">
        <v>81</v>
      </c>
      <c r="F38" s="480">
        <v>230</v>
      </c>
      <c r="G38" s="133"/>
      <c r="H38" s="133"/>
    </row>
    <row r="39" spans="1:8" ht="31.5">
      <c r="A39" s="152">
        <v>31</v>
      </c>
      <c r="B39" s="479" t="s">
        <v>82</v>
      </c>
      <c r="C39" s="480">
        <v>100</v>
      </c>
      <c r="D39" s="480">
        <v>100</v>
      </c>
      <c r="E39" s="480">
        <v>50</v>
      </c>
      <c r="F39" s="480">
        <v>150</v>
      </c>
      <c r="G39" s="133"/>
      <c r="H39" s="133"/>
    </row>
    <row r="40" spans="1:8" ht="15.75">
      <c r="A40" s="152">
        <v>32</v>
      </c>
      <c r="B40" s="479" t="s">
        <v>83</v>
      </c>
      <c r="C40" s="480">
        <v>80</v>
      </c>
      <c r="D40" s="480">
        <v>80</v>
      </c>
      <c r="E40" s="480">
        <v>80</v>
      </c>
      <c r="F40" s="480">
        <v>160</v>
      </c>
      <c r="G40" s="133"/>
      <c r="H40" s="133"/>
    </row>
    <row r="41" spans="1:8" ht="15.75">
      <c r="A41" s="152">
        <v>33</v>
      </c>
      <c r="B41" s="479" t="s">
        <v>84</v>
      </c>
      <c r="C41" s="481"/>
      <c r="D41" s="480">
        <v>50</v>
      </c>
      <c r="E41" s="480">
        <v>50</v>
      </c>
      <c r="F41" s="480">
        <v>100</v>
      </c>
      <c r="G41" s="133"/>
      <c r="H41" s="133"/>
    </row>
    <row r="42" spans="1:8" ht="15.75">
      <c r="A42" s="152">
        <v>34</v>
      </c>
      <c r="B42" s="479" t="s">
        <v>85</v>
      </c>
      <c r="C42" s="481"/>
      <c r="D42" s="480">
        <v>40</v>
      </c>
      <c r="E42" s="480">
        <v>0</v>
      </c>
      <c r="F42" s="480">
        <v>40</v>
      </c>
      <c r="G42" s="133"/>
      <c r="H42" s="133"/>
    </row>
    <row r="43" spans="1:8" ht="15.75">
      <c r="A43" s="152">
        <v>35</v>
      </c>
      <c r="B43" s="479" t="s">
        <v>86</v>
      </c>
      <c r="C43" s="480">
        <v>40</v>
      </c>
      <c r="D43" s="480">
        <v>40</v>
      </c>
      <c r="E43" s="480">
        <v>25</v>
      </c>
      <c r="F43" s="480">
        <v>65</v>
      </c>
      <c r="G43" s="133"/>
      <c r="H43" s="133"/>
    </row>
    <row r="44" spans="1:8" ht="15.75">
      <c r="A44" s="152">
        <v>36</v>
      </c>
      <c r="B44" s="479" t="s">
        <v>87</v>
      </c>
      <c r="C44" s="480"/>
      <c r="D44" s="480">
        <v>70</v>
      </c>
      <c r="E44" s="480">
        <v>60</v>
      </c>
      <c r="F44" s="480">
        <v>130</v>
      </c>
      <c r="G44" s="133"/>
      <c r="H44" s="133"/>
    </row>
    <row r="45" spans="1:8" ht="15.75">
      <c r="A45" s="152">
        <v>37</v>
      </c>
      <c r="B45" s="479" t="s">
        <v>88</v>
      </c>
      <c r="C45" s="480">
        <v>50</v>
      </c>
      <c r="D45" s="480">
        <v>50</v>
      </c>
      <c r="E45" s="480">
        <v>50</v>
      </c>
      <c r="F45" s="480">
        <v>100</v>
      </c>
      <c r="G45" s="133"/>
      <c r="H45" s="133"/>
    </row>
    <row r="46" spans="1:8" ht="15.75">
      <c r="A46" s="152">
        <v>38</v>
      </c>
      <c r="B46" s="479" t="s">
        <v>89</v>
      </c>
      <c r="C46" s="480">
        <v>60</v>
      </c>
      <c r="D46" s="480">
        <v>60</v>
      </c>
      <c r="E46" s="480">
        <v>20</v>
      </c>
      <c r="F46" s="480">
        <v>80</v>
      </c>
      <c r="G46" s="133"/>
      <c r="H46" s="133"/>
    </row>
    <row r="47" spans="1:8" ht="15.75">
      <c r="A47" s="152">
        <v>39</v>
      </c>
      <c r="B47" s="479" t="s">
        <v>90</v>
      </c>
      <c r="C47" s="481"/>
      <c r="D47" s="480">
        <v>150</v>
      </c>
      <c r="E47" s="481"/>
      <c r="F47" s="480">
        <v>150</v>
      </c>
      <c r="G47" s="133"/>
      <c r="H47" s="133"/>
    </row>
    <row r="48" spans="1:8" ht="15.75">
      <c r="A48" s="152">
        <v>40</v>
      </c>
      <c r="B48" s="479" t="s">
        <v>91</v>
      </c>
      <c r="C48" s="480">
        <v>35</v>
      </c>
      <c r="D48" s="480">
        <v>50</v>
      </c>
      <c r="E48" s="480">
        <v>50</v>
      </c>
      <c r="F48" s="480">
        <v>100</v>
      </c>
      <c r="G48" s="133"/>
      <c r="H48" s="133"/>
    </row>
    <row r="49" spans="1:8" ht="15.75">
      <c r="A49" s="152">
        <v>41</v>
      </c>
      <c r="B49" s="479" t="s">
        <v>92</v>
      </c>
      <c r="C49" s="480">
        <v>60</v>
      </c>
      <c r="D49" s="480">
        <v>60</v>
      </c>
      <c r="E49" s="480">
        <v>30</v>
      </c>
      <c r="F49" s="480">
        <v>90</v>
      </c>
      <c r="G49" s="133"/>
      <c r="H49" s="133"/>
    </row>
    <row r="50" spans="1:8" ht="15.75">
      <c r="A50" s="152">
        <v>42</v>
      </c>
      <c r="B50" s="479" t="s">
        <v>93</v>
      </c>
      <c r="C50" s="480"/>
      <c r="D50" s="480">
        <v>50</v>
      </c>
      <c r="E50" s="480">
        <v>50</v>
      </c>
      <c r="F50" s="480">
        <v>100</v>
      </c>
      <c r="G50" s="133"/>
      <c r="H50" s="133"/>
    </row>
    <row r="51" spans="1:8" ht="15.75">
      <c r="A51" s="152">
        <v>43</v>
      </c>
      <c r="B51" s="479" t="s">
        <v>94</v>
      </c>
      <c r="C51" s="480">
        <v>65</v>
      </c>
      <c r="D51" s="480">
        <v>65</v>
      </c>
      <c r="E51" s="480">
        <v>60</v>
      </c>
      <c r="F51" s="480">
        <v>125</v>
      </c>
      <c r="G51" s="133"/>
      <c r="H51" s="133"/>
    </row>
    <row r="52" spans="1:8" ht="15.75">
      <c r="A52" s="152">
        <v>44</v>
      </c>
      <c r="B52" s="479" t="s">
        <v>515</v>
      </c>
      <c r="C52" s="480">
        <v>50</v>
      </c>
      <c r="D52" s="480">
        <v>55</v>
      </c>
      <c r="E52" s="480"/>
      <c r="F52" s="480"/>
      <c r="G52" s="133"/>
      <c r="H52" s="133"/>
    </row>
    <row r="53" spans="1:8" ht="15.75">
      <c r="A53" s="152">
        <v>45</v>
      </c>
      <c r="B53" s="479" t="s">
        <v>95</v>
      </c>
      <c r="C53" s="480">
        <v>60</v>
      </c>
      <c r="D53" s="480">
        <v>60</v>
      </c>
      <c r="E53" s="480">
        <v>30</v>
      </c>
      <c r="F53" s="480">
        <v>90</v>
      </c>
      <c r="G53" s="133"/>
      <c r="H53" s="133"/>
    </row>
    <row r="54" spans="1:8" ht="31.5">
      <c r="A54" s="152">
        <v>46</v>
      </c>
      <c r="B54" s="479" t="s">
        <v>96</v>
      </c>
      <c r="C54" s="480">
        <v>60</v>
      </c>
      <c r="D54" s="480">
        <v>45</v>
      </c>
      <c r="E54" s="480">
        <v>80</v>
      </c>
      <c r="F54" s="480">
        <v>125</v>
      </c>
      <c r="G54" s="133"/>
      <c r="H54" s="133"/>
    </row>
    <row r="55" spans="1:8" ht="31.5">
      <c r="A55" s="152">
        <v>47</v>
      </c>
      <c r="B55" s="479" t="s">
        <v>97</v>
      </c>
      <c r="C55" s="480">
        <v>52</v>
      </c>
      <c r="D55" s="480">
        <v>52</v>
      </c>
      <c r="E55" s="480">
        <v>39</v>
      </c>
      <c r="F55" s="480">
        <v>91</v>
      </c>
      <c r="G55" s="133"/>
      <c r="H55" s="133"/>
    </row>
    <row r="56" spans="1:8" ht="15.75">
      <c r="A56" s="152">
        <v>48</v>
      </c>
      <c r="B56" s="479" t="s">
        <v>98</v>
      </c>
      <c r="C56" s="480">
        <v>60</v>
      </c>
      <c r="D56" s="480">
        <v>60</v>
      </c>
      <c r="E56" s="480">
        <v>60</v>
      </c>
      <c r="F56" s="480">
        <v>120</v>
      </c>
      <c r="G56" s="133"/>
      <c r="H56" s="133"/>
    </row>
    <row r="57" spans="1:8" ht="15.75">
      <c r="A57" s="152">
        <v>49</v>
      </c>
      <c r="B57" s="479" t="s">
        <v>99</v>
      </c>
      <c r="C57" s="480">
        <v>60</v>
      </c>
      <c r="D57" s="480">
        <v>60</v>
      </c>
      <c r="E57" s="480">
        <v>30</v>
      </c>
      <c r="F57" s="480">
        <v>90</v>
      </c>
      <c r="G57" s="133"/>
      <c r="H57" s="133"/>
    </row>
    <row r="58" spans="1:8" ht="15.75">
      <c r="A58" s="152">
        <v>50</v>
      </c>
      <c r="B58" s="479" t="s">
        <v>100</v>
      </c>
      <c r="C58" s="480">
        <v>40</v>
      </c>
      <c r="D58" s="480">
        <v>40</v>
      </c>
      <c r="E58" s="480">
        <v>40</v>
      </c>
      <c r="F58" s="480">
        <v>80</v>
      </c>
      <c r="G58" s="133"/>
      <c r="H58" s="133"/>
    </row>
    <row r="59" spans="1:8" ht="15.75">
      <c r="A59" s="152">
        <v>51</v>
      </c>
      <c r="B59" s="479" t="s">
        <v>101</v>
      </c>
      <c r="C59" s="480">
        <v>30</v>
      </c>
      <c r="D59" s="480">
        <v>30</v>
      </c>
      <c r="E59" s="480">
        <v>30</v>
      </c>
      <c r="F59" s="480">
        <v>60</v>
      </c>
      <c r="G59" s="133"/>
      <c r="H59" s="133"/>
    </row>
    <row r="60" spans="1:8">
      <c r="A60" s="194"/>
      <c r="B60" s="195" t="s">
        <v>102</v>
      </c>
      <c r="C60" s="196">
        <f>AVERAGE(C9:C59)</f>
        <v>62.554545454545462</v>
      </c>
      <c r="D60" s="197"/>
      <c r="E60" s="197"/>
      <c r="F60" s="196">
        <f>AVERAGE(F9:F59)</f>
        <v>105.7560975609756</v>
      </c>
      <c r="G60" s="133"/>
      <c r="H60" s="133"/>
    </row>
    <row r="61" spans="1:8" ht="15.75">
      <c r="A61" s="198"/>
      <c r="B61" s="199" t="s">
        <v>103</v>
      </c>
      <c r="C61" s="200">
        <f>MEDIAN(C9:C59)</f>
        <v>60</v>
      </c>
      <c r="D61" s="201"/>
      <c r="E61" s="201"/>
      <c r="F61" s="200">
        <f>MEDIAN(F9:F59)</f>
        <v>100</v>
      </c>
    </row>
    <row r="62" spans="1:8" ht="15" customHeight="1">
      <c r="A62" s="268" t="s">
        <v>104</v>
      </c>
      <c r="B62" s="269"/>
      <c r="C62" s="286" t="s">
        <v>105</v>
      </c>
      <c r="D62" s="286"/>
      <c r="E62" s="286" t="s">
        <v>106</v>
      </c>
      <c r="F62" s="286"/>
    </row>
    <row r="63" spans="1:8" ht="27.75" customHeight="1">
      <c r="A63" s="270"/>
      <c r="B63" s="271"/>
      <c r="C63" s="153" t="s">
        <v>107</v>
      </c>
      <c r="D63" s="155" t="s">
        <v>108</v>
      </c>
      <c r="E63" s="153" t="s">
        <v>107</v>
      </c>
      <c r="F63" s="155" t="s">
        <v>108</v>
      </c>
    </row>
    <row r="64" spans="1:8" ht="24" customHeight="1">
      <c r="A64" s="272"/>
      <c r="B64" s="273"/>
      <c r="C64" s="156">
        <v>40</v>
      </c>
      <c r="D64" s="157">
        <v>60</v>
      </c>
      <c r="E64" s="156">
        <v>70</v>
      </c>
      <c r="F64" s="157">
        <v>100</v>
      </c>
    </row>
    <row r="65" spans="1:8" ht="15.75">
      <c r="A65" s="158"/>
      <c r="B65" s="159"/>
      <c r="C65" s="160"/>
      <c r="D65" s="160"/>
      <c r="E65" s="160"/>
      <c r="F65" s="160"/>
    </row>
    <row r="66" spans="1:8">
      <c r="A66" s="287" t="s">
        <v>519</v>
      </c>
      <c r="B66" s="288"/>
      <c r="C66" s="288"/>
      <c r="D66" s="288"/>
      <c r="E66" s="288"/>
      <c r="F66" s="288"/>
      <c r="G66" s="288"/>
      <c r="H66" s="288"/>
    </row>
    <row r="67" spans="1:8" ht="48" customHeight="1">
      <c r="A67" s="289" t="s">
        <v>109</v>
      </c>
      <c r="B67" s="289"/>
      <c r="C67" s="289"/>
      <c r="D67" s="289"/>
      <c r="E67" s="289"/>
      <c r="F67" s="289"/>
      <c r="G67" s="289"/>
      <c r="H67" s="289"/>
    </row>
    <row r="68" spans="1:8">
      <c r="C68" s="133"/>
      <c r="D68" s="133"/>
      <c r="E68" s="133"/>
      <c r="F68" s="133"/>
    </row>
    <row r="69" spans="1:8">
      <c r="A69" s="281" t="s">
        <v>110</v>
      </c>
      <c r="B69" s="281"/>
      <c r="C69" s="281"/>
      <c r="D69" s="281"/>
      <c r="E69" s="281"/>
      <c r="F69" s="281"/>
      <c r="G69" s="281"/>
      <c r="H69" s="281"/>
    </row>
    <row r="70" spans="1:8" ht="15.75">
      <c r="A70" t="s">
        <v>111</v>
      </c>
      <c r="B70" s="161" t="s">
        <v>112</v>
      </c>
      <c r="C70" s="162"/>
      <c r="D70" s="162"/>
      <c r="E70" s="162"/>
      <c r="F70" s="162"/>
      <c r="G70" s="163"/>
      <c r="H70" s="143"/>
    </row>
    <row r="71" spans="1:8" ht="15.75">
      <c r="B71" s="161"/>
      <c r="C71" s="162"/>
      <c r="D71" s="162"/>
      <c r="E71" s="162"/>
      <c r="F71" s="162"/>
      <c r="G71" s="163"/>
      <c r="H71" s="143"/>
    </row>
    <row r="72" spans="1:8" ht="63" customHeight="1">
      <c r="B72" s="28" t="s">
        <v>14</v>
      </c>
      <c r="C72" s="142" t="s">
        <v>113</v>
      </c>
      <c r="D72" s="202" t="s">
        <v>607</v>
      </c>
      <c r="E72" s="202" t="s">
        <v>114</v>
      </c>
      <c r="F72" s="144"/>
      <c r="G72" s="165"/>
    </row>
    <row r="73" spans="1:8" ht="47.25">
      <c r="B73" s="30" t="s">
        <v>115</v>
      </c>
      <c r="C73" s="166">
        <v>0</v>
      </c>
      <c r="D73" s="484">
        <v>0</v>
      </c>
      <c r="E73" s="485">
        <f>D73*1.95583</f>
        <v>0</v>
      </c>
      <c r="F73" s="163"/>
      <c r="G73" s="143"/>
    </row>
    <row r="74" spans="1:8" ht="63">
      <c r="B74" s="147" t="s">
        <v>116</v>
      </c>
      <c r="C74" s="166">
        <v>45</v>
      </c>
      <c r="D74" s="484">
        <v>28</v>
      </c>
      <c r="E74" s="485">
        <f>D74*1.95583</f>
        <v>54.763239999999996</v>
      </c>
    </row>
    <row r="75" spans="1:8" ht="63">
      <c r="B75" s="147" t="s">
        <v>117</v>
      </c>
      <c r="C75" s="166">
        <v>352</v>
      </c>
      <c r="D75" s="484">
        <v>211</v>
      </c>
      <c r="E75" s="485">
        <f>D75*1.95583</f>
        <v>412.68012999999996</v>
      </c>
    </row>
    <row r="76" spans="1:8" ht="47.25">
      <c r="B76" s="147" t="s">
        <v>118</v>
      </c>
      <c r="C76" s="166">
        <v>45</v>
      </c>
      <c r="D76" s="484">
        <v>28</v>
      </c>
      <c r="E76" s="485">
        <f>D76*1.95583</f>
        <v>54.763239999999996</v>
      </c>
    </row>
    <row r="77" spans="1:8" ht="47.25">
      <c r="B77" s="147" t="s">
        <v>119</v>
      </c>
      <c r="C77" s="166">
        <v>352</v>
      </c>
      <c r="D77" s="484">
        <v>211</v>
      </c>
      <c r="E77" s="485">
        <f>D77*1.95583</f>
        <v>412.68012999999996</v>
      </c>
    </row>
    <row r="79" spans="1:8" ht="46.5" customHeight="1">
      <c r="B79" s="282" t="s">
        <v>505</v>
      </c>
      <c r="C79" s="274"/>
      <c r="D79" s="274"/>
      <c r="E79" s="274"/>
      <c r="F79" s="274"/>
      <c r="G79" s="274"/>
    </row>
    <row r="80" spans="1:8" ht="46.5" customHeight="1">
      <c r="B80" s="283" t="s">
        <v>120</v>
      </c>
      <c r="C80" s="283"/>
      <c r="D80" s="283"/>
      <c r="E80" s="283"/>
      <c r="F80" s="283"/>
      <c r="G80" s="283"/>
    </row>
    <row r="82" spans="1:8">
      <c r="A82" s="281" t="s">
        <v>121</v>
      </c>
      <c r="B82" s="281"/>
      <c r="C82" s="281"/>
      <c r="D82" s="281"/>
      <c r="E82" s="281"/>
      <c r="F82" s="281"/>
      <c r="G82" s="281"/>
      <c r="H82" s="281"/>
    </row>
    <row r="83" spans="1:8">
      <c r="B83" s="14"/>
    </row>
    <row r="84" spans="1:8" ht="15.75">
      <c r="B84" s="15" t="s">
        <v>122</v>
      </c>
      <c r="C84" s="16"/>
      <c r="D84" s="16"/>
      <c r="E84" s="16"/>
      <c r="F84" s="16"/>
    </row>
    <row r="85" spans="1:8" ht="15.75">
      <c r="B85" s="17" t="s">
        <v>1</v>
      </c>
      <c r="C85" s="18" t="s">
        <v>2</v>
      </c>
      <c r="D85" s="18" t="s">
        <v>3</v>
      </c>
      <c r="E85" s="18" t="s">
        <v>4</v>
      </c>
      <c r="F85" s="18" t="s">
        <v>5</v>
      </c>
    </row>
    <row r="86" spans="1:8" ht="31.5">
      <c r="B86" s="19" t="s">
        <v>6</v>
      </c>
      <c r="C86" s="20">
        <v>11.8</v>
      </c>
      <c r="D86" s="20">
        <v>12.2</v>
      </c>
      <c r="E86" s="20">
        <v>15.4</v>
      </c>
      <c r="F86" s="20">
        <v>15.1</v>
      </c>
    </row>
    <row r="87" spans="1:8" ht="15.75">
      <c r="B87" s="21"/>
      <c r="C87" s="22"/>
      <c r="D87" s="22"/>
      <c r="E87" s="22"/>
      <c r="F87" s="158"/>
      <c r="G87" s="158"/>
      <c r="H87" s="158"/>
    </row>
    <row r="88" spans="1:8" ht="25.5" customHeight="1">
      <c r="B88" s="284" t="s">
        <v>123</v>
      </c>
      <c r="C88" s="284"/>
      <c r="D88" s="284"/>
      <c r="E88" s="284"/>
      <c r="F88" s="284"/>
      <c r="G88" s="284"/>
      <c r="H88" s="284"/>
    </row>
    <row r="89" spans="1:8" ht="42" customHeight="1">
      <c r="B89" s="253" t="s">
        <v>124</v>
      </c>
      <c r="C89" s="253"/>
      <c r="D89" s="253"/>
      <c r="E89" s="253"/>
      <c r="F89" s="253"/>
      <c r="G89" s="253"/>
      <c r="H89" s="253"/>
    </row>
    <row r="90" spans="1:8" ht="15.75">
      <c r="B90" s="254" t="s">
        <v>125</v>
      </c>
      <c r="C90" s="254"/>
      <c r="D90" s="254"/>
      <c r="E90" s="254"/>
      <c r="F90" s="254"/>
      <c r="G90" s="254"/>
      <c r="H90" s="254"/>
    </row>
    <row r="91" spans="1:8" ht="15.75">
      <c r="B91" s="25" t="s">
        <v>8</v>
      </c>
      <c r="C91" s="22"/>
      <c r="D91" s="22"/>
      <c r="E91" s="22"/>
    </row>
    <row r="92" spans="1:8" ht="15.75">
      <c r="B92" s="253" t="s">
        <v>126</v>
      </c>
      <c r="C92" s="253"/>
      <c r="D92" s="253"/>
      <c r="E92" s="253"/>
      <c r="F92" s="253"/>
      <c r="G92" s="253"/>
      <c r="H92" s="253"/>
    </row>
    <row r="93" spans="1:8" ht="32.25" customHeight="1">
      <c r="B93" s="280" t="s">
        <v>127</v>
      </c>
      <c r="C93" s="280"/>
      <c r="D93" s="280"/>
      <c r="E93" s="280"/>
      <c r="F93" s="280"/>
      <c r="G93" s="280"/>
      <c r="H93" s="280"/>
    </row>
    <row r="94" spans="1:8" ht="15.75">
      <c r="B94" s="249" t="s">
        <v>11</v>
      </c>
      <c r="C94" s="249"/>
      <c r="D94" s="249"/>
      <c r="E94" s="249"/>
      <c r="F94" s="249"/>
      <c r="G94" s="249"/>
      <c r="H94" s="249"/>
    </row>
    <row r="95" spans="1:8" ht="15.75">
      <c r="B95" s="26" t="s">
        <v>12</v>
      </c>
      <c r="C95" s="26"/>
      <c r="D95" s="26"/>
      <c r="E95" s="26"/>
      <c r="F95" s="26"/>
      <c r="G95" s="26"/>
      <c r="H95" s="26"/>
    </row>
    <row r="96" spans="1:8">
      <c r="B96" s="14"/>
    </row>
    <row r="97" spans="1:9" ht="47.25">
      <c r="B97" s="27" t="s">
        <v>14</v>
      </c>
      <c r="C97" s="142" t="s">
        <v>15</v>
      </c>
      <c r="D97" s="18" t="s">
        <v>16</v>
      </c>
      <c r="E97" s="18" t="s">
        <v>17</v>
      </c>
      <c r="F97" s="18" t="s">
        <v>18</v>
      </c>
      <c r="G97" s="18" t="s">
        <v>19</v>
      </c>
      <c r="H97" s="18" t="s">
        <v>20</v>
      </c>
      <c r="I97" s="29" t="s">
        <v>128</v>
      </c>
    </row>
    <row r="98" spans="1:9" ht="78.75">
      <c r="B98" s="30" t="s">
        <v>129</v>
      </c>
      <c r="C98" s="31">
        <v>40</v>
      </c>
      <c r="D98" s="32">
        <f>C98+C98*C86%</f>
        <v>44.72</v>
      </c>
      <c r="E98" s="32">
        <f>D98+D98*D86%</f>
        <v>50.175840000000001</v>
      </c>
      <c r="F98" s="33">
        <f>E98+E98*E86%</f>
        <v>57.902919359999999</v>
      </c>
      <c r="G98" s="33">
        <f>F98+F98*F86%</f>
        <v>66.646260183359999</v>
      </c>
      <c r="H98" s="34">
        <f>G98</f>
        <v>66.646260183359999</v>
      </c>
      <c r="I98" s="27">
        <v>67</v>
      </c>
    </row>
    <row r="99" spans="1:9">
      <c r="B99" s="14"/>
    </row>
    <row r="100" spans="1:9">
      <c r="B100" s="211"/>
    </row>
    <row r="101" spans="1:9">
      <c r="B101" s="274" t="s">
        <v>131</v>
      </c>
      <c r="C101" s="274"/>
      <c r="D101" s="274"/>
      <c r="E101" s="274"/>
      <c r="F101" s="274"/>
      <c r="G101" s="274"/>
      <c r="H101" s="274"/>
    </row>
    <row r="102" spans="1:9" ht="39" customHeight="1">
      <c r="B102" s="274"/>
      <c r="C102" s="274"/>
      <c r="D102" s="274"/>
      <c r="E102" s="274"/>
      <c r="F102" s="274"/>
      <c r="G102" s="274"/>
      <c r="H102" s="274"/>
    </row>
    <row r="103" spans="1:9" ht="27.75" customHeight="1">
      <c r="A103" s="276" t="s">
        <v>500</v>
      </c>
      <c r="B103" s="276"/>
      <c r="C103" s="276"/>
      <c r="D103" s="276"/>
      <c r="E103" s="276"/>
      <c r="F103" s="276"/>
      <c r="G103" s="276"/>
      <c r="H103" s="276"/>
      <c r="I103" s="276"/>
    </row>
    <row r="104" spans="1:9">
      <c r="B104" s="36"/>
    </row>
    <row r="105" spans="1:9" ht="63">
      <c r="A105" s="277" t="s">
        <v>14</v>
      </c>
      <c r="B105" s="278"/>
      <c r="C105" s="279"/>
      <c r="D105" s="142" t="s">
        <v>15</v>
      </c>
      <c r="E105" s="202" t="s">
        <v>128</v>
      </c>
    </row>
    <row r="106" spans="1:9" ht="54.75" customHeight="1">
      <c r="A106" s="265" t="s">
        <v>132</v>
      </c>
      <c r="B106" s="266"/>
      <c r="C106" s="267"/>
      <c r="D106" s="8">
        <v>40</v>
      </c>
      <c r="E106" s="486">
        <f>D64</f>
        <v>60</v>
      </c>
      <c r="F106" s="208"/>
      <c r="G106" s="275"/>
      <c r="H106" s="275"/>
      <c r="I106" s="275"/>
    </row>
    <row r="107" spans="1:9" ht="54.75" customHeight="1">
      <c r="A107" s="265" t="s">
        <v>133</v>
      </c>
      <c r="B107" s="266"/>
      <c r="C107" s="267"/>
      <c r="D107" s="8">
        <v>85</v>
      </c>
      <c r="E107" s="486">
        <f>D64+E74</f>
        <v>114.76324</v>
      </c>
      <c r="F107" s="209"/>
      <c r="G107" s="209"/>
      <c r="H107" s="209"/>
      <c r="I107" s="209"/>
    </row>
    <row r="108" spans="1:9" ht="51" customHeight="1">
      <c r="A108" s="265" t="s">
        <v>503</v>
      </c>
      <c r="B108" s="266"/>
      <c r="C108" s="267"/>
      <c r="D108" s="8">
        <v>70</v>
      </c>
      <c r="E108" s="486">
        <f>F64</f>
        <v>100</v>
      </c>
      <c r="F108" s="209"/>
      <c r="G108" s="209"/>
      <c r="H108" s="209"/>
      <c r="I108" s="209"/>
    </row>
    <row r="109" spans="1:9" ht="69.75" customHeight="1">
      <c r="A109" s="265" t="s">
        <v>134</v>
      </c>
      <c r="B109" s="266"/>
      <c r="C109" s="267"/>
      <c r="D109" s="8">
        <v>115</v>
      </c>
      <c r="E109" s="486">
        <f>F64+E74</f>
        <v>154.76324</v>
      </c>
      <c r="F109" s="209"/>
      <c r="G109" s="209"/>
      <c r="H109" s="209"/>
      <c r="I109" s="209"/>
    </row>
    <row r="110" spans="1:9" ht="79.5" customHeight="1">
      <c r="A110" s="265" t="s">
        <v>135</v>
      </c>
      <c r="B110" s="266"/>
      <c r="C110" s="267"/>
      <c r="D110" s="8">
        <v>155</v>
      </c>
      <c r="E110" s="486">
        <f>F64+E74+I98</f>
        <v>221.76324</v>
      </c>
      <c r="F110" s="209"/>
      <c r="G110" s="209"/>
      <c r="H110" s="209"/>
      <c r="I110" s="209"/>
    </row>
    <row r="111" spans="1:9" ht="69" customHeight="1">
      <c r="A111" s="265" t="s">
        <v>136</v>
      </c>
      <c r="B111" s="266"/>
      <c r="C111" s="267"/>
      <c r="D111" s="8">
        <v>462</v>
      </c>
      <c r="E111" s="486">
        <f>F64+E75+I98</f>
        <v>579.68012999999996</v>
      </c>
      <c r="F111" s="210"/>
      <c r="G111" s="209"/>
      <c r="H111" s="209"/>
      <c r="I111" s="209"/>
    </row>
    <row r="112" spans="1:9" ht="51.75" customHeight="1">
      <c r="A112" s="265" t="s">
        <v>137</v>
      </c>
      <c r="B112" s="266"/>
      <c r="C112" s="267"/>
      <c r="D112" s="8">
        <v>45</v>
      </c>
      <c r="E112" s="487">
        <f>E76</f>
        <v>54.763239999999996</v>
      </c>
    </row>
    <row r="113" spans="1:5" ht="67.5" customHeight="1">
      <c r="A113" s="265" t="s">
        <v>138</v>
      </c>
      <c r="B113" s="266"/>
      <c r="C113" s="267"/>
      <c r="D113" s="8">
        <v>352</v>
      </c>
      <c r="E113" s="487">
        <f>E77</f>
        <v>412.68012999999996</v>
      </c>
    </row>
  </sheetData>
  <mergeCells count="31">
    <mergeCell ref="A4:H4"/>
    <mergeCell ref="C62:D62"/>
    <mergeCell ref="E62:F62"/>
    <mergeCell ref="A66:H66"/>
    <mergeCell ref="A67:H67"/>
    <mergeCell ref="C6:F6"/>
    <mergeCell ref="C5:F5"/>
    <mergeCell ref="B92:H92"/>
    <mergeCell ref="B93:H93"/>
    <mergeCell ref="B94:H94"/>
    <mergeCell ref="A69:H69"/>
    <mergeCell ref="B79:G79"/>
    <mergeCell ref="B80:G80"/>
    <mergeCell ref="A82:H82"/>
    <mergeCell ref="B88:H88"/>
    <mergeCell ref="A110:C110"/>
    <mergeCell ref="A111:C111"/>
    <mergeCell ref="A112:C112"/>
    <mergeCell ref="A113:C113"/>
    <mergeCell ref="A1:H2"/>
    <mergeCell ref="A62:B64"/>
    <mergeCell ref="B101:H102"/>
    <mergeCell ref="G106:I106"/>
    <mergeCell ref="A103:I103"/>
    <mergeCell ref="A105:C105"/>
    <mergeCell ref="A106:C106"/>
    <mergeCell ref="A107:C107"/>
    <mergeCell ref="A108:C108"/>
    <mergeCell ref="A109:C109"/>
    <mergeCell ref="B89:H89"/>
    <mergeCell ref="B90:H90"/>
  </mergeCells>
  <hyperlinks>
    <hyperlink ref="B70" r:id="rId1" xr:uid="{00000000-0004-0000-0200-000000000000}"/>
    <hyperlink ref="C5" r:id="rId2" xr:uid="{662DFBB1-3FEC-420D-96B8-A915118E123A}"/>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5"/>
  <sheetViews>
    <sheetView zoomScaleNormal="100" workbookViewId="0">
      <selection sqref="A1:G2"/>
    </sheetView>
  </sheetViews>
  <sheetFormatPr defaultColWidth="9.140625" defaultRowHeight="15"/>
  <cols>
    <col min="1" max="1" width="50.85546875" style="10" customWidth="1"/>
    <col min="2" max="2" width="20.42578125" style="10" customWidth="1"/>
    <col min="3" max="3" width="21.140625" style="10" customWidth="1"/>
    <col min="4" max="4" width="25.5703125" style="10" customWidth="1"/>
    <col min="5" max="5" width="13.42578125" style="10" customWidth="1"/>
    <col min="6" max="6" width="16.28515625" style="10" customWidth="1"/>
    <col min="7" max="7" width="19.28515625" style="10" customWidth="1"/>
    <col min="8" max="8" width="22" style="10" customWidth="1"/>
    <col min="9" max="16384" width="9.140625" style="10"/>
  </cols>
  <sheetData>
    <row r="1" spans="1:14">
      <c r="A1" s="477" t="s">
        <v>608</v>
      </c>
      <c r="B1" s="477"/>
      <c r="C1" s="477"/>
      <c r="D1" s="477"/>
      <c r="E1" s="477"/>
      <c r="F1" s="477"/>
      <c r="G1" s="477"/>
    </row>
    <row r="2" spans="1:14">
      <c r="A2" s="477"/>
      <c r="B2" s="477"/>
      <c r="C2" s="477"/>
      <c r="D2" s="477"/>
      <c r="E2" s="477"/>
      <c r="F2" s="477"/>
      <c r="G2" s="477"/>
    </row>
    <row r="3" spans="1:14">
      <c r="A3" s="139"/>
      <c r="B3" s="139"/>
      <c r="C3" s="139"/>
      <c r="D3" s="139"/>
      <c r="E3" s="139"/>
      <c r="F3" s="139"/>
      <c r="G3" s="139"/>
    </row>
    <row r="4" spans="1:14" ht="15" customHeight="1">
      <c r="A4" s="294" t="s">
        <v>139</v>
      </c>
      <c r="B4" s="294"/>
      <c r="C4" s="294"/>
      <c r="D4" s="294"/>
      <c r="E4" s="294"/>
      <c r="F4" s="294"/>
      <c r="G4" s="294"/>
    </row>
    <row r="5" spans="1:14" ht="15" customHeight="1">
      <c r="A5" s="139"/>
      <c r="B5" s="139"/>
      <c r="C5" s="139"/>
      <c r="D5" s="139"/>
      <c r="E5" s="139"/>
      <c r="F5" s="139"/>
      <c r="G5" s="139"/>
    </row>
    <row r="6" spans="1:14" ht="30.75" customHeight="1">
      <c r="A6" s="293" t="s">
        <v>502</v>
      </c>
      <c r="B6" s="293"/>
      <c r="C6" s="293"/>
      <c r="D6" s="293"/>
      <c r="E6" s="293"/>
      <c r="F6" s="293"/>
      <c r="G6" s="293"/>
      <c r="H6" s="203"/>
      <c r="I6" s="203"/>
      <c r="J6" s="203"/>
      <c r="K6" s="203"/>
      <c r="L6" s="203"/>
      <c r="M6" s="203"/>
      <c r="N6" s="203"/>
    </row>
    <row r="7" spans="1:14">
      <c r="A7" s="140"/>
      <c r="B7" s="140"/>
      <c r="C7" s="140"/>
      <c r="D7" s="140"/>
      <c r="E7" s="140"/>
      <c r="F7" s="140"/>
      <c r="G7" s="140"/>
      <c r="H7" s="140"/>
      <c r="I7" s="140"/>
      <c r="J7" s="140"/>
      <c r="K7" s="140"/>
      <c r="L7" s="140"/>
      <c r="M7" s="140"/>
      <c r="N7" s="140"/>
    </row>
    <row r="8" spans="1:14" ht="15.75">
      <c r="A8" s="15" t="s">
        <v>140</v>
      </c>
      <c r="B8" s="16"/>
      <c r="C8" s="16"/>
      <c r="D8" s="16"/>
      <c r="E8" s="16"/>
      <c r="F8"/>
      <c r="G8"/>
    </row>
    <row r="9" spans="1:14" ht="15.75">
      <c r="A9" s="17" t="s">
        <v>1</v>
      </c>
      <c r="B9" s="18" t="s">
        <v>5</v>
      </c>
      <c r="C9"/>
      <c r="D9"/>
    </row>
    <row r="10" spans="1:14" ht="31.5">
      <c r="A10" s="19" t="s">
        <v>6</v>
      </c>
      <c r="B10" s="20">
        <v>15.1</v>
      </c>
      <c r="C10"/>
      <c r="D10"/>
    </row>
    <row r="11" spans="1:14" ht="15.75">
      <c r="A11" s="21"/>
      <c r="B11" s="158"/>
      <c r="C11" s="158"/>
      <c r="D11" s="158"/>
    </row>
    <row r="12" spans="1:14" ht="25.5" customHeight="1">
      <c r="A12" s="295" t="s">
        <v>141</v>
      </c>
      <c r="B12" s="296"/>
      <c r="C12" s="296"/>
      <c r="D12" s="296"/>
      <c r="E12" s="296"/>
      <c r="F12" s="296"/>
      <c r="G12" s="296"/>
    </row>
    <row r="13" spans="1:14" ht="15.75">
      <c r="A13" s="141"/>
      <c r="B13" s="141"/>
      <c r="C13" s="141"/>
      <c r="D13" s="141"/>
      <c r="E13" s="141"/>
      <c r="F13" s="141"/>
      <c r="G13" s="141"/>
    </row>
    <row r="14" spans="1:14" ht="63">
      <c r="A14" s="27" t="s">
        <v>14</v>
      </c>
      <c r="B14" s="142" t="s">
        <v>142</v>
      </c>
      <c r="C14" s="142" t="s">
        <v>143</v>
      </c>
      <c r="D14" s="29" t="s">
        <v>21</v>
      </c>
      <c r="E14" s="141"/>
      <c r="F14" s="141"/>
      <c r="G14" s="141"/>
    </row>
    <row r="15" spans="1:14" ht="47.25">
      <c r="A15" s="30" t="s">
        <v>144</v>
      </c>
      <c r="B15" s="31">
        <v>20</v>
      </c>
      <c r="C15" s="31">
        <v>33</v>
      </c>
      <c r="D15" s="35">
        <f>ROUND(C15+C15*B10%,0)</f>
        <v>38</v>
      </c>
      <c r="E15" s="141"/>
      <c r="F15" s="141"/>
      <c r="G15" s="141"/>
    </row>
    <row r="16" spans="1:14" ht="63">
      <c r="A16" s="27"/>
      <c r="B16" s="142" t="s">
        <v>145</v>
      </c>
      <c r="C16" s="29"/>
      <c r="D16" s="29" t="s">
        <v>21</v>
      </c>
      <c r="E16"/>
      <c r="F16"/>
      <c r="G16"/>
    </row>
    <row r="17" spans="1:12" ht="47.25">
      <c r="A17" s="30" t="s">
        <v>146</v>
      </c>
      <c r="B17" s="31">
        <v>11</v>
      </c>
      <c r="C17" s="35"/>
      <c r="D17" s="35">
        <f>ROUND(D15*55%,0)</f>
        <v>21</v>
      </c>
    </row>
    <row r="18" spans="1:12" ht="15.75">
      <c r="A18" s="143"/>
      <c r="B18" s="144"/>
      <c r="C18" s="145"/>
      <c r="D18" s="145"/>
    </row>
    <row r="19" spans="1:12" ht="94.5">
      <c r="A19" s="27" t="s">
        <v>14</v>
      </c>
      <c r="B19" s="142" t="s">
        <v>15</v>
      </c>
      <c r="C19" s="29" t="s">
        <v>21</v>
      </c>
      <c r="D19" s="29" t="s">
        <v>147</v>
      </c>
    </row>
    <row r="20" spans="1:12" ht="94.5">
      <c r="A20" s="30" t="s">
        <v>148</v>
      </c>
      <c r="B20" s="31">
        <v>440</v>
      </c>
      <c r="C20" s="35">
        <f>40*D20</f>
        <v>840</v>
      </c>
      <c r="D20" s="146">
        <f>D17</f>
        <v>21</v>
      </c>
    </row>
    <row r="21" spans="1:12" ht="78.75">
      <c r="A21" s="147" t="s">
        <v>149</v>
      </c>
      <c r="B21" s="31">
        <v>800</v>
      </c>
      <c r="C21" s="214">
        <f>40*D21</f>
        <v>1520</v>
      </c>
      <c r="D21" s="146">
        <f>D15</f>
        <v>38</v>
      </c>
    </row>
    <row r="22" spans="1:12" ht="15.75">
      <c r="A22" s="23"/>
      <c r="B22" s="148"/>
      <c r="C22" s="149"/>
    </row>
    <row r="23" spans="1:12" ht="69" customHeight="1">
      <c r="A23" s="297" t="s">
        <v>150</v>
      </c>
      <c r="B23" s="298"/>
      <c r="C23" s="298"/>
      <c r="D23" s="298"/>
      <c r="E23" s="298"/>
      <c r="F23" s="298"/>
      <c r="G23" s="298"/>
      <c r="H23" s="298"/>
      <c r="I23" s="298"/>
      <c r="J23" s="298"/>
      <c r="K23" s="298"/>
      <c r="L23" s="298"/>
    </row>
    <row r="24" spans="1:12" ht="136.5" customHeight="1">
      <c r="A24" s="291" t="s">
        <v>151</v>
      </c>
      <c r="B24" s="292"/>
      <c r="C24" s="292"/>
      <c r="D24" s="292"/>
      <c r="E24" s="292"/>
      <c r="F24" s="292"/>
      <c r="G24" s="292"/>
      <c r="H24" s="292"/>
      <c r="I24" s="292"/>
      <c r="J24" s="292"/>
      <c r="K24" s="292"/>
      <c r="L24" s="292"/>
    </row>
    <row r="25" spans="1:12" ht="21" customHeight="1">
      <c r="A25" s="150"/>
      <c r="B25" s="23"/>
      <c r="C25" s="23"/>
      <c r="D25" s="23"/>
      <c r="E25" s="23"/>
      <c r="F25" s="23"/>
      <c r="G25" s="23"/>
      <c r="H25" s="23"/>
      <c r="I25" s="23"/>
      <c r="J25" s="23"/>
      <c r="K25" s="23"/>
      <c r="L25" s="23"/>
    </row>
  </sheetData>
  <mergeCells count="6">
    <mergeCell ref="A24:L24"/>
    <mergeCell ref="A6:G6"/>
    <mergeCell ref="A1:G2"/>
    <mergeCell ref="A4:G4"/>
    <mergeCell ref="A12:G12"/>
    <mergeCell ref="A23:L2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7"/>
  <sheetViews>
    <sheetView topLeftCell="A25" zoomScaleNormal="100" workbookViewId="0">
      <selection sqref="A1:U2"/>
    </sheetView>
  </sheetViews>
  <sheetFormatPr defaultColWidth="9.140625" defaultRowHeight="15"/>
  <cols>
    <col min="1" max="1" width="26" style="10" customWidth="1"/>
    <col min="2" max="2" width="13.140625" style="10" customWidth="1"/>
    <col min="3" max="3" width="12.7109375" style="10" customWidth="1"/>
    <col min="4" max="4" width="12.85546875" style="10" customWidth="1"/>
    <col min="5" max="5" width="22.5703125" style="10" customWidth="1"/>
    <col min="6" max="6" width="28" style="10" customWidth="1"/>
    <col min="7" max="7" width="27.42578125" style="10" customWidth="1"/>
    <col min="8" max="16384" width="9.140625" style="10"/>
  </cols>
  <sheetData>
    <row r="1" spans="1:21" ht="15" customHeight="1">
      <c r="A1" s="477" t="s">
        <v>606</v>
      </c>
      <c r="B1" s="477"/>
      <c r="C1" s="477"/>
      <c r="D1" s="477"/>
      <c r="E1" s="477"/>
      <c r="F1" s="477"/>
      <c r="G1" s="477"/>
      <c r="H1" s="477"/>
      <c r="I1" s="477"/>
      <c r="J1" s="477"/>
      <c r="K1" s="477"/>
      <c r="L1" s="477"/>
      <c r="M1" s="477"/>
      <c r="N1" s="477"/>
      <c r="O1" s="477"/>
      <c r="P1" s="477"/>
      <c r="Q1" s="477"/>
      <c r="R1" s="477"/>
      <c r="S1" s="477"/>
      <c r="T1" s="477"/>
      <c r="U1" s="477"/>
    </row>
    <row r="2" spans="1:21" ht="54" customHeight="1">
      <c r="A2" s="477"/>
      <c r="B2" s="477"/>
      <c r="C2" s="477"/>
      <c r="D2" s="477"/>
      <c r="E2" s="477"/>
      <c r="F2" s="477"/>
      <c r="G2" s="477"/>
      <c r="H2" s="477"/>
      <c r="I2" s="477"/>
      <c r="J2" s="477"/>
      <c r="K2" s="477"/>
      <c r="L2" s="477"/>
      <c r="M2" s="477"/>
      <c r="N2" s="477"/>
      <c r="O2" s="477"/>
      <c r="P2" s="477"/>
      <c r="Q2" s="477"/>
      <c r="R2" s="477"/>
      <c r="S2" s="477"/>
      <c r="T2" s="477"/>
      <c r="U2" s="477"/>
    </row>
    <row r="3" spans="1:21">
      <c r="A3" s="133"/>
      <c r="B3" s="133"/>
      <c r="C3" s="133"/>
      <c r="D3" s="133"/>
      <c r="E3" s="133"/>
      <c r="F3" s="133"/>
      <c r="G3" s="133"/>
    </row>
    <row r="4" spans="1:21" ht="49.5" customHeight="1">
      <c r="A4" s="306" t="s">
        <v>595</v>
      </c>
      <c r="B4" s="294"/>
      <c r="C4" s="294"/>
      <c r="D4" s="294"/>
      <c r="E4" s="294"/>
      <c r="F4" s="294"/>
      <c r="G4" s="294"/>
      <c r="H4" s="294"/>
      <c r="I4" s="294"/>
      <c r="J4" s="294"/>
      <c r="K4" s="294"/>
      <c r="L4" s="294"/>
      <c r="M4" s="294"/>
      <c r="N4" s="294"/>
      <c r="O4" s="294"/>
      <c r="P4" s="294"/>
      <c r="Q4" s="294"/>
      <c r="R4" s="294"/>
    </row>
    <row r="5" spans="1:21" ht="105.75" customHeight="1">
      <c r="A5" s="307" t="s">
        <v>599</v>
      </c>
      <c r="B5" s="308"/>
      <c r="C5" s="308"/>
      <c r="D5" s="308"/>
      <c r="E5" s="308"/>
      <c r="F5" s="308"/>
      <c r="G5" s="308"/>
      <c r="H5" s="308"/>
      <c r="I5" s="308"/>
      <c r="J5" s="308"/>
      <c r="K5" s="308"/>
      <c r="L5" s="308"/>
      <c r="M5" s="308"/>
      <c r="N5" s="308"/>
      <c r="O5" s="308"/>
      <c r="P5" s="308"/>
      <c r="Q5" s="308"/>
      <c r="R5" s="308"/>
    </row>
    <row r="6" spans="1:21" ht="30">
      <c r="A6" s="246" t="s">
        <v>596</v>
      </c>
      <c r="B6" s="299" t="s">
        <v>517</v>
      </c>
      <c r="C6" s="299"/>
      <c r="D6" s="299"/>
      <c r="E6" s="299"/>
      <c r="F6" s="299"/>
      <c r="G6" s="299"/>
      <c r="H6" s="245"/>
      <c r="I6" s="245"/>
      <c r="J6" s="245"/>
      <c r="K6" s="245"/>
      <c r="L6" s="245"/>
      <c r="M6" s="245"/>
      <c r="N6" s="245"/>
      <c r="O6" s="245"/>
      <c r="P6" s="245"/>
      <c r="Q6" s="245"/>
      <c r="R6" s="245"/>
    </row>
    <row r="7" spans="1:21" ht="30">
      <c r="A7" s="246" t="s">
        <v>597</v>
      </c>
      <c r="B7" s="299" t="s">
        <v>598</v>
      </c>
      <c r="C7" s="299"/>
      <c r="D7" s="299"/>
      <c r="E7" s="299"/>
      <c r="F7" s="299"/>
      <c r="G7" s="299"/>
      <c r="H7" s="245"/>
      <c r="I7" s="245"/>
      <c r="J7" s="245"/>
      <c r="K7" s="245"/>
      <c r="L7" s="245"/>
      <c r="M7" s="245"/>
      <c r="N7" s="245"/>
      <c r="O7" s="245"/>
      <c r="P7" s="245"/>
      <c r="Q7" s="245"/>
      <c r="R7" s="245"/>
    </row>
    <row r="9" spans="1:21" ht="75" customHeight="1">
      <c r="A9" s="277" t="s">
        <v>14</v>
      </c>
      <c r="B9" s="278"/>
      <c r="C9" s="279"/>
      <c r="D9" s="309" t="s">
        <v>152</v>
      </c>
      <c r="E9" s="310"/>
      <c r="F9" s="248" t="s">
        <v>603</v>
      </c>
      <c r="G9" s="29" t="s">
        <v>153</v>
      </c>
      <c r="H9" s="134"/>
      <c r="I9" s="134"/>
      <c r="J9" s="134"/>
      <c r="K9" s="134"/>
      <c r="L9" s="134"/>
      <c r="M9" s="134"/>
      <c r="N9" s="134"/>
      <c r="O9" s="134"/>
      <c r="P9" s="134"/>
      <c r="Q9" s="134"/>
      <c r="R9" s="134"/>
    </row>
    <row r="10" spans="1:21" ht="40.5" customHeight="1">
      <c r="A10" s="300" t="s">
        <v>154</v>
      </c>
      <c r="B10" s="301"/>
      <c r="C10" s="302"/>
      <c r="D10" s="135" t="s">
        <v>155</v>
      </c>
      <c r="E10" s="136">
        <v>680</v>
      </c>
      <c r="F10" s="137">
        <f>'Приложение №1'!I55</f>
        <v>674</v>
      </c>
      <c r="G10" s="213">
        <v>670</v>
      </c>
      <c r="M10" s="138"/>
    </row>
    <row r="11" spans="1:21" ht="47.25" customHeight="1">
      <c r="A11" s="303"/>
      <c r="B11" s="304"/>
      <c r="C11" s="305"/>
      <c r="D11" s="135" t="s">
        <v>156</v>
      </c>
      <c r="E11" s="136">
        <v>610</v>
      </c>
      <c r="F11" s="137">
        <f>'Приложение №1'!J55</f>
        <v>712</v>
      </c>
      <c r="G11" s="213">
        <v>710</v>
      </c>
    </row>
    <row r="12" spans="1:21" ht="42.75" customHeight="1">
      <c r="A12" s="300" t="s">
        <v>157</v>
      </c>
      <c r="B12" s="301"/>
      <c r="C12" s="302"/>
      <c r="D12" s="135" t="s">
        <v>155</v>
      </c>
      <c r="E12" s="136">
        <v>670</v>
      </c>
      <c r="F12" s="137">
        <f>'Приложение №1'!N56</f>
        <v>689</v>
      </c>
      <c r="G12" s="213">
        <v>690</v>
      </c>
    </row>
    <row r="13" spans="1:21" ht="45" customHeight="1">
      <c r="A13" s="303"/>
      <c r="B13" s="304"/>
      <c r="C13" s="305"/>
      <c r="D13" s="135" t="s">
        <v>156</v>
      </c>
      <c r="E13" s="136">
        <v>570</v>
      </c>
      <c r="F13" s="137">
        <f>'Приложение №1'!O56</f>
        <v>611</v>
      </c>
      <c r="G13" s="213">
        <v>610</v>
      </c>
    </row>
    <row r="14" spans="1:21" ht="49.5" customHeight="1">
      <c r="A14" s="300" t="s">
        <v>158</v>
      </c>
      <c r="B14" s="301"/>
      <c r="C14" s="302"/>
      <c r="D14" s="135" t="s">
        <v>155</v>
      </c>
      <c r="E14" s="136">
        <v>580</v>
      </c>
      <c r="F14" s="137">
        <f>'Приложение №1'!D94</f>
        <v>722</v>
      </c>
      <c r="G14" s="213">
        <v>720</v>
      </c>
    </row>
    <row r="15" spans="1:21" ht="56.25" customHeight="1">
      <c r="A15" s="303"/>
      <c r="B15" s="304"/>
      <c r="C15" s="305"/>
      <c r="D15" s="135" t="s">
        <v>156</v>
      </c>
      <c r="E15" s="136">
        <v>520</v>
      </c>
      <c r="F15" s="137">
        <f>'Приложение №1'!E94</f>
        <v>735</v>
      </c>
      <c r="G15" s="213">
        <v>740</v>
      </c>
    </row>
    <row r="16" spans="1:21" ht="53.25" customHeight="1">
      <c r="A16" s="300" t="s">
        <v>159</v>
      </c>
      <c r="B16" s="301"/>
      <c r="C16" s="302"/>
      <c r="D16" s="135" t="s">
        <v>155</v>
      </c>
      <c r="E16" s="136">
        <v>840</v>
      </c>
      <c r="F16" s="137">
        <f>'Приложение №1'!S74</f>
        <v>908</v>
      </c>
      <c r="G16" s="213">
        <v>910</v>
      </c>
    </row>
    <row r="17" spans="1:7" ht="44.25" customHeight="1">
      <c r="A17" s="303"/>
      <c r="B17" s="304"/>
      <c r="C17" s="305"/>
      <c r="D17" s="135" t="s">
        <v>156</v>
      </c>
      <c r="E17" s="136">
        <v>750</v>
      </c>
      <c r="F17" s="137">
        <f>'Приложение №1'!T74</f>
        <v>688</v>
      </c>
      <c r="G17" s="213">
        <v>690</v>
      </c>
    </row>
    <row r="18" spans="1:7" ht="42" customHeight="1">
      <c r="A18" s="300" t="s">
        <v>160</v>
      </c>
      <c r="B18" s="301"/>
      <c r="C18" s="302"/>
      <c r="D18" s="135" t="s">
        <v>155</v>
      </c>
      <c r="E18" s="136">
        <v>740</v>
      </c>
      <c r="F18" s="137">
        <f>'Приложение №1'!X108</f>
        <v>904</v>
      </c>
      <c r="G18" s="213">
        <v>900</v>
      </c>
    </row>
    <row r="19" spans="1:7" ht="46.5" customHeight="1">
      <c r="A19" s="303"/>
      <c r="B19" s="304"/>
      <c r="C19" s="305"/>
      <c r="D19" s="135" t="s">
        <v>156</v>
      </c>
      <c r="E19" s="136">
        <v>650</v>
      </c>
      <c r="F19" s="137">
        <f>'Приложение №1'!Y108</f>
        <v>835</v>
      </c>
      <c r="G19" s="213">
        <v>840</v>
      </c>
    </row>
    <row r="20" spans="1:7" ht="56.25" customHeight="1">
      <c r="A20" s="300" t="s">
        <v>161</v>
      </c>
      <c r="B20" s="301"/>
      <c r="C20" s="302"/>
      <c r="D20" s="135" t="s">
        <v>155</v>
      </c>
      <c r="E20" s="136">
        <v>750</v>
      </c>
      <c r="F20" s="137">
        <f>'Приложение №1'!AC20</f>
        <v>826</v>
      </c>
      <c r="G20" s="213">
        <v>830</v>
      </c>
    </row>
    <row r="21" spans="1:7" ht="51" customHeight="1">
      <c r="A21" s="303"/>
      <c r="B21" s="304"/>
      <c r="C21" s="305"/>
      <c r="D21" s="135" t="s">
        <v>156</v>
      </c>
      <c r="E21" s="136">
        <v>660</v>
      </c>
      <c r="F21" s="137">
        <f>'Приложение №1'!AD20</f>
        <v>802</v>
      </c>
      <c r="G21" s="213">
        <v>800</v>
      </c>
    </row>
    <row r="22" spans="1:7" ht="48.75" customHeight="1">
      <c r="A22" s="300" t="s">
        <v>162</v>
      </c>
      <c r="B22" s="301"/>
      <c r="C22" s="302"/>
      <c r="D22" s="135" t="s">
        <v>155</v>
      </c>
      <c r="E22" s="136">
        <v>900</v>
      </c>
      <c r="F22" s="137">
        <f>'Приложение №1'!AH43</f>
        <v>858</v>
      </c>
      <c r="G22" s="213">
        <v>860</v>
      </c>
    </row>
    <row r="23" spans="1:7" ht="47.25" customHeight="1">
      <c r="A23" s="303"/>
      <c r="B23" s="304"/>
      <c r="C23" s="305"/>
      <c r="D23" s="135" t="s">
        <v>156</v>
      </c>
      <c r="E23" s="136">
        <v>700</v>
      </c>
      <c r="F23" s="137">
        <f>'Приложение №1'!AI43</f>
        <v>737</v>
      </c>
      <c r="G23" s="213">
        <v>740</v>
      </c>
    </row>
    <row r="24" spans="1:7" ht="45.75" customHeight="1">
      <c r="A24" s="300" t="s">
        <v>163</v>
      </c>
      <c r="B24" s="301"/>
      <c r="C24" s="302"/>
      <c r="D24" s="135" t="s">
        <v>155</v>
      </c>
      <c r="E24" s="136">
        <v>1110</v>
      </c>
      <c r="F24" s="137">
        <f>'Приложение №1'!AM23</f>
        <v>1205</v>
      </c>
      <c r="G24" s="213">
        <v>1210</v>
      </c>
    </row>
    <row r="25" spans="1:7" ht="39.75" customHeight="1">
      <c r="A25" s="303"/>
      <c r="B25" s="304"/>
      <c r="C25" s="305"/>
      <c r="D25" s="135" t="s">
        <v>156</v>
      </c>
      <c r="E25" s="136">
        <v>980</v>
      </c>
      <c r="F25" s="137">
        <f>'Приложение №1'!AN23</f>
        <v>1180</v>
      </c>
      <c r="G25" s="213">
        <v>1180</v>
      </c>
    </row>
    <row r="26" spans="1:7" ht="39.75" customHeight="1">
      <c r="A26" s="300" t="s">
        <v>164</v>
      </c>
      <c r="B26" s="301"/>
      <c r="C26" s="302"/>
      <c r="D26" s="135" t="s">
        <v>155</v>
      </c>
      <c r="E26" s="136">
        <v>800</v>
      </c>
      <c r="F26" s="137">
        <f>'Приложение №1'!AR19</f>
        <v>933</v>
      </c>
      <c r="G26" s="213">
        <v>930</v>
      </c>
    </row>
    <row r="27" spans="1:7" ht="45.75" customHeight="1">
      <c r="A27" s="303"/>
      <c r="B27" s="304"/>
      <c r="C27" s="305"/>
      <c r="D27" s="135" t="s">
        <v>156</v>
      </c>
      <c r="E27" s="136">
        <v>640</v>
      </c>
      <c r="F27" s="137">
        <f>'Приложение №1'!AS19</f>
        <v>960</v>
      </c>
      <c r="G27" s="213">
        <v>960</v>
      </c>
    </row>
  </sheetData>
  <mergeCells count="16">
    <mergeCell ref="B7:G7"/>
    <mergeCell ref="A1:U2"/>
    <mergeCell ref="A22:C23"/>
    <mergeCell ref="A24:C25"/>
    <mergeCell ref="A26:C27"/>
    <mergeCell ref="A10:C11"/>
    <mergeCell ref="A12:C13"/>
    <mergeCell ref="A14:C15"/>
    <mergeCell ref="A16:C17"/>
    <mergeCell ref="A18:C19"/>
    <mergeCell ref="A4:R4"/>
    <mergeCell ref="A5:R5"/>
    <mergeCell ref="A9:C9"/>
    <mergeCell ref="D9:E9"/>
    <mergeCell ref="A20:C21"/>
    <mergeCell ref="B6:G6"/>
  </mergeCells>
  <hyperlinks>
    <hyperlink ref="B6" r:id="rId1" xr:uid="{AF1BF831-A50B-46AC-8EA3-C76BF91D66AF}"/>
    <hyperlink ref="B7" r:id="rId2" xr:uid="{57E19238-FE14-41AD-90E3-E83B12340FF8}"/>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V133"/>
  <sheetViews>
    <sheetView topLeftCell="A85" zoomScaleNormal="100" workbookViewId="0">
      <selection activeCell="A2" sqref="A2:W2"/>
    </sheetView>
  </sheetViews>
  <sheetFormatPr defaultColWidth="9" defaultRowHeight="15"/>
  <cols>
    <col min="1" max="1" width="6.7109375" customWidth="1"/>
    <col min="2" max="2" width="14" customWidth="1"/>
    <col min="3" max="3" width="17.28515625" customWidth="1"/>
    <col min="4" max="5" width="6.42578125" customWidth="1"/>
    <col min="6" max="6" width="11.28515625" customWidth="1"/>
    <col min="7" max="7" width="15.28515625" customWidth="1"/>
    <col min="8" max="8" width="13.140625" customWidth="1"/>
    <col min="9" max="10" width="7.140625" customWidth="1"/>
    <col min="11" max="11" width="10.140625" customWidth="1"/>
    <col min="12" max="12" width="14.42578125" customWidth="1"/>
    <col min="13" max="13" width="13.28515625" customWidth="1"/>
    <col min="14" max="15" width="7.140625" customWidth="1"/>
    <col min="16" max="16" width="10.7109375" customWidth="1"/>
    <col min="17" max="17" width="14.42578125" customWidth="1"/>
    <col min="18" max="18" width="18.140625" customWidth="1"/>
    <col min="19" max="20" width="8.140625" customWidth="1"/>
    <col min="22" max="22" width="23" customWidth="1"/>
    <col min="23" max="23" width="14" customWidth="1"/>
    <col min="24" max="25" width="8" customWidth="1"/>
    <col min="26" max="26" width="7.28515625" customWidth="1"/>
    <col min="27" max="27" width="20.85546875" customWidth="1"/>
    <col min="28" max="28" width="13.140625" customWidth="1"/>
    <col min="29" max="30" width="7.140625" customWidth="1"/>
    <col min="31" max="31" width="6.140625" customWidth="1"/>
    <col min="32" max="32" width="17.5703125" customWidth="1"/>
    <col min="33" max="33" width="15.7109375" customWidth="1"/>
    <col min="34" max="35" width="7.140625" customWidth="1"/>
    <col min="36" max="36" width="7.7109375" customWidth="1"/>
    <col min="37" max="37" width="20.28515625" customWidth="1"/>
    <col min="38" max="38" width="11.85546875" customWidth="1"/>
    <col min="39" max="40" width="8.140625" customWidth="1"/>
    <col min="41" max="41" width="10.140625" customWidth="1"/>
    <col min="42" max="42" width="19.85546875" customWidth="1"/>
    <col min="43" max="43" width="10.85546875" customWidth="1"/>
    <col min="44" max="44" width="6.85546875" customWidth="1"/>
    <col min="45" max="45" width="7.140625" customWidth="1"/>
  </cols>
  <sheetData>
    <row r="1" spans="1:48" ht="17.25">
      <c r="A1" s="489" t="s">
        <v>609</v>
      </c>
      <c r="B1" s="448"/>
      <c r="C1" s="448"/>
      <c r="D1" s="448"/>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c r="AI1" s="448"/>
      <c r="AJ1" s="448"/>
      <c r="AK1" s="448"/>
      <c r="AL1" s="448"/>
      <c r="AM1" s="448"/>
      <c r="AN1" s="448"/>
      <c r="AO1" s="448"/>
      <c r="AP1" s="448"/>
      <c r="AQ1" s="448"/>
      <c r="AR1" s="448"/>
      <c r="AS1" s="448"/>
      <c r="AT1" s="91"/>
      <c r="AU1" s="91"/>
      <c r="AV1" s="91"/>
    </row>
    <row r="2" spans="1:48" s="209" customFormat="1" ht="51" customHeight="1">
      <c r="A2" s="445" t="s">
        <v>600</v>
      </c>
      <c r="B2" s="446"/>
      <c r="C2" s="446"/>
      <c r="D2" s="446"/>
      <c r="E2" s="446"/>
      <c r="F2" s="446"/>
      <c r="G2" s="446"/>
      <c r="H2" s="446"/>
      <c r="I2" s="446"/>
      <c r="J2" s="446"/>
      <c r="K2" s="446"/>
      <c r="L2" s="446"/>
      <c r="M2" s="446"/>
      <c r="N2" s="446"/>
      <c r="O2" s="446"/>
      <c r="P2" s="446"/>
      <c r="Q2" s="446"/>
      <c r="R2" s="446"/>
      <c r="S2" s="446"/>
      <c r="T2" s="446"/>
      <c r="U2" s="446"/>
      <c r="V2" s="446"/>
      <c r="W2" s="447"/>
      <c r="X2" s="247"/>
      <c r="Y2" s="247"/>
      <c r="Z2" s="247"/>
      <c r="AA2" s="247"/>
      <c r="AB2" s="247"/>
      <c r="AC2" s="247"/>
      <c r="AD2" s="247"/>
      <c r="AE2" s="247"/>
      <c r="AF2" s="247"/>
      <c r="AG2" s="247"/>
      <c r="AH2" s="247"/>
      <c r="AI2" s="247"/>
      <c r="AJ2" s="247"/>
      <c r="AK2" s="247"/>
      <c r="AL2" s="247"/>
      <c r="AM2" s="247"/>
      <c r="AN2" s="247"/>
      <c r="AO2" s="247"/>
      <c r="AP2" s="247"/>
      <c r="AQ2" s="247"/>
      <c r="AR2" s="247"/>
      <c r="AS2" s="247"/>
    </row>
    <row r="3" spans="1:48">
      <c r="AT3" s="91"/>
      <c r="AU3" s="91"/>
      <c r="AV3" s="91"/>
    </row>
    <row r="4" spans="1:48">
      <c r="A4" s="334" t="s">
        <v>51</v>
      </c>
      <c r="B4" s="449" t="s">
        <v>165</v>
      </c>
      <c r="C4" s="449"/>
      <c r="D4" s="449"/>
      <c r="E4" s="449"/>
      <c r="F4" s="334" t="s">
        <v>51</v>
      </c>
      <c r="G4" s="450" t="s">
        <v>166</v>
      </c>
      <c r="H4" s="450"/>
      <c r="I4" s="450"/>
      <c r="J4" s="450"/>
      <c r="K4" s="334" t="s">
        <v>51</v>
      </c>
      <c r="L4" s="451" t="s">
        <v>167</v>
      </c>
      <c r="M4" s="451"/>
      <c r="N4" s="451"/>
      <c r="O4" s="451"/>
      <c r="P4" s="334" t="s">
        <v>51</v>
      </c>
      <c r="Q4" s="452" t="s">
        <v>168</v>
      </c>
      <c r="R4" s="452"/>
      <c r="S4" s="452"/>
      <c r="T4" s="452"/>
      <c r="U4" s="334" t="s">
        <v>51</v>
      </c>
      <c r="V4" s="453" t="s">
        <v>169</v>
      </c>
      <c r="W4" s="453"/>
      <c r="X4" s="453"/>
      <c r="Y4" s="453"/>
      <c r="Z4" s="334" t="s">
        <v>51</v>
      </c>
      <c r="AA4" s="454" t="s">
        <v>170</v>
      </c>
      <c r="AB4" s="454"/>
      <c r="AC4" s="454"/>
      <c r="AD4" s="454"/>
      <c r="AE4" s="334" t="s">
        <v>51</v>
      </c>
      <c r="AF4" s="455" t="s">
        <v>171</v>
      </c>
      <c r="AG4" s="455"/>
      <c r="AH4" s="455"/>
      <c r="AI4" s="455"/>
      <c r="AJ4" s="334" t="s">
        <v>51</v>
      </c>
      <c r="AK4" s="456" t="s">
        <v>172</v>
      </c>
      <c r="AL4" s="456"/>
      <c r="AM4" s="456"/>
      <c r="AN4" s="456"/>
      <c r="AO4" s="334" t="s">
        <v>51</v>
      </c>
      <c r="AP4" s="457" t="s">
        <v>173</v>
      </c>
      <c r="AQ4" s="457"/>
      <c r="AR4" s="457"/>
      <c r="AS4" s="457"/>
      <c r="AT4" s="91"/>
      <c r="AU4" s="91"/>
      <c r="AV4" s="91"/>
    </row>
    <row r="5" spans="1:48" ht="31.5" customHeight="1">
      <c r="A5" s="334"/>
      <c r="B5" s="333" t="s">
        <v>174</v>
      </c>
      <c r="C5" s="333" t="s">
        <v>175</v>
      </c>
      <c r="D5" s="333" t="s">
        <v>176</v>
      </c>
      <c r="E5" s="333"/>
      <c r="F5" s="334"/>
      <c r="G5" s="333" t="s">
        <v>174</v>
      </c>
      <c r="H5" s="333" t="s">
        <v>175</v>
      </c>
      <c r="I5" s="333" t="s">
        <v>176</v>
      </c>
      <c r="J5" s="333"/>
      <c r="K5" s="334"/>
      <c r="L5" s="333" t="s">
        <v>174</v>
      </c>
      <c r="M5" s="333" t="s">
        <v>175</v>
      </c>
      <c r="N5" s="333" t="s">
        <v>176</v>
      </c>
      <c r="O5" s="333"/>
      <c r="P5" s="334"/>
      <c r="Q5" s="333" t="s">
        <v>174</v>
      </c>
      <c r="R5" s="333" t="s">
        <v>175</v>
      </c>
      <c r="S5" s="333" t="s">
        <v>176</v>
      </c>
      <c r="T5" s="333"/>
      <c r="U5" s="334"/>
      <c r="V5" s="333" t="s">
        <v>177</v>
      </c>
      <c r="W5" s="333" t="s">
        <v>175</v>
      </c>
      <c r="X5" s="333" t="s">
        <v>176</v>
      </c>
      <c r="Y5" s="333"/>
      <c r="Z5" s="334"/>
      <c r="AA5" s="333" t="s">
        <v>177</v>
      </c>
      <c r="AB5" s="333" t="s">
        <v>175</v>
      </c>
      <c r="AC5" s="333" t="s">
        <v>176</v>
      </c>
      <c r="AD5" s="333"/>
      <c r="AE5" s="334"/>
      <c r="AF5" s="333" t="s">
        <v>177</v>
      </c>
      <c r="AG5" s="333" t="s">
        <v>175</v>
      </c>
      <c r="AH5" s="333" t="s">
        <v>176</v>
      </c>
      <c r="AI5" s="333"/>
      <c r="AJ5" s="334"/>
      <c r="AK5" s="333" t="s">
        <v>177</v>
      </c>
      <c r="AL5" s="333" t="s">
        <v>175</v>
      </c>
      <c r="AM5" s="333" t="s">
        <v>176</v>
      </c>
      <c r="AN5" s="333"/>
      <c r="AO5" s="334"/>
      <c r="AP5" s="333" t="s">
        <v>177</v>
      </c>
      <c r="AQ5" s="333" t="s">
        <v>175</v>
      </c>
      <c r="AR5" s="333" t="s">
        <v>176</v>
      </c>
      <c r="AS5" s="333"/>
      <c r="AT5" s="54"/>
      <c r="AU5" s="91"/>
      <c r="AV5" s="91"/>
    </row>
    <row r="6" spans="1:48" ht="65.25">
      <c r="A6" s="334"/>
      <c r="B6" s="333"/>
      <c r="C6" s="333"/>
      <c r="D6" s="37" t="s">
        <v>178</v>
      </c>
      <c r="E6" s="38" t="s">
        <v>179</v>
      </c>
      <c r="F6" s="334"/>
      <c r="G6" s="333"/>
      <c r="H6" s="333"/>
      <c r="I6" s="37" t="s">
        <v>178</v>
      </c>
      <c r="J6" s="38" t="s">
        <v>179</v>
      </c>
      <c r="K6" s="334"/>
      <c r="L6" s="333"/>
      <c r="M6" s="333"/>
      <c r="N6" s="37" t="s">
        <v>178</v>
      </c>
      <c r="O6" s="38" t="s">
        <v>179</v>
      </c>
      <c r="P6" s="334"/>
      <c r="Q6" s="333"/>
      <c r="R6" s="333"/>
      <c r="S6" s="37" t="s">
        <v>178</v>
      </c>
      <c r="T6" s="38" t="s">
        <v>179</v>
      </c>
      <c r="U6" s="334"/>
      <c r="V6" s="333"/>
      <c r="W6" s="333"/>
      <c r="X6" s="37" t="s">
        <v>178</v>
      </c>
      <c r="Y6" s="38" t="s">
        <v>179</v>
      </c>
      <c r="Z6" s="334"/>
      <c r="AA6" s="333"/>
      <c r="AB6" s="333"/>
      <c r="AC6" s="37" t="s">
        <v>178</v>
      </c>
      <c r="AD6" s="38" t="s">
        <v>179</v>
      </c>
      <c r="AE6" s="334"/>
      <c r="AF6" s="333"/>
      <c r="AG6" s="333"/>
      <c r="AH6" s="37" t="s">
        <v>178</v>
      </c>
      <c r="AI6" s="38" t="s">
        <v>179</v>
      </c>
      <c r="AJ6" s="334"/>
      <c r="AK6" s="333"/>
      <c r="AL6" s="333"/>
      <c r="AM6" s="37" t="s">
        <v>178</v>
      </c>
      <c r="AN6" s="38" t="s">
        <v>179</v>
      </c>
      <c r="AO6" s="334"/>
      <c r="AP6" s="333"/>
      <c r="AQ6" s="333"/>
      <c r="AR6" s="37" t="s">
        <v>178</v>
      </c>
      <c r="AS6" s="38" t="s">
        <v>179</v>
      </c>
      <c r="AT6" s="54"/>
      <c r="AU6" s="91"/>
      <c r="AV6" s="91"/>
    </row>
    <row r="7" spans="1:48" ht="129" customHeight="1">
      <c r="A7" s="354" t="s">
        <v>180</v>
      </c>
      <c r="B7" s="39" t="s">
        <v>181</v>
      </c>
      <c r="C7" s="39" t="s">
        <v>182</v>
      </c>
      <c r="D7" s="40">
        <v>600</v>
      </c>
      <c r="E7" s="40"/>
      <c r="F7" s="320" t="s">
        <v>180</v>
      </c>
      <c r="G7" s="39" t="s">
        <v>183</v>
      </c>
      <c r="H7" s="39" t="s">
        <v>184</v>
      </c>
      <c r="I7" s="40">
        <v>530</v>
      </c>
      <c r="J7" s="40">
        <v>530</v>
      </c>
      <c r="K7" s="320" t="s">
        <v>180</v>
      </c>
      <c r="L7" s="39" t="s">
        <v>185</v>
      </c>
      <c r="M7" s="39" t="s">
        <v>186</v>
      </c>
      <c r="N7" s="40">
        <v>600</v>
      </c>
      <c r="O7" s="40">
        <v>400</v>
      </c>
      <c r="P7" s="437" t="s">
        <v>180</v>
      </c>
      <c r="Q7" s="39" t="s">
        <v>187</v>
      </c>
      <c r="R7" s="39" t="s">
        <v>188</v>
      </c>
      <c r="S7" s="221">
        <v>900</v>
      </c>
      <c r="T7" s="221"/>
      <c r="U7" s="402" t="s">
        <v>180</v>
      </c>
      <c r="V7" s="39" t="s">
        <v>189</v>
      </c>
      <c r="W7" s="39" t="s">
        <v>190</v>
      </c>
      <c r="X7" s="40">
        <v>800</v>
      </c>
      <c r="Y7" s="40"/>
      <c r="Z7" s="79" t="s">
        <v>100</v>
      </c>
      <c r="AA7" s="80" t="s">
        <v>191</v>
      </c>
      <c r="AB7" s="46"/>
      <c r="AC7" s="41">
        <v>720</v>
      </c>
      <c r="AD7" s="41"/>
      <c r="AE7" s="242" t="s">
        <v>180</v>
      </c>
      <c r="AF7" s="39" t="s">
        <v>203</v>
      </c>
      <c r="AG7" s="39" t="s">
        <v>575</v>
      </c>
      <c r="AH7" s="40"/>
      <c r="AI7" s="40"/>
      <c r="AJ7" s="402" t="s">
        <v>180</v>
      </c>
      <c r="AK7" s="39" t="s">
        <v>193</v>
      </c>
      <c r="AL7" s="39" t="s">
        <v>194</v>
      </c>
      <c r="AM7" s="40">
        <v>800</v>
      </c>
      <c r="AN7" s="40"/>
      <c r="AO7" s="103" t="s">
        <v>195</v>
      </c>
      <c r="AP7" s="42" t="s">
        <v>196</v>
      </c>
      <c r="AQ7" s="43"/>
      <c r="AR7" s="41">
        <v>210</v>
      </c>
      <c r="AS7" s="41">
        <v>210</v>
      </c>
      <c r="AT7" s="54"/>
      <c r="AU7" s="91"/>
      <c r="AV7" s="91"/>
    </row>
    <row r="8" spans="1:48" ht="123.75" customHeight="1">
      <c r="A8" s="354"/>
      <c r="B8" s="39" t="s">
        <v>181</v>
      </c>
      <c r="C8" s="39" t="s">
        <v>197</v>
      </c>
      <c r="D8" s="40">
        <v>600</v>
      </c>
      <c r="E8" s="40"/>
      <c r="F8" s="321"/>
      <c r="G8" s="39" t="s">
        <v>183</v>
      </c>
      <c r="H8" s="39" t="s">
        <v>183</v>
      </c>
      <c r="I8" s="40">
        <v>530</v>
      </c>
      <c r="J8" s="40">
        <v>530</v>
      </c>
      <c r="K8" s="321"/>
      <c r="L8" s="39" t="s">
        <v>185</v>
      </c>
      <c r="M8" s="39" t="s">
        <v>198</v>
      </c>
      <c r="N8" s="40">
        <v>600</v>
      </c>
      <c r="O8" s="40">
        <v>400</v>
      </c>
      <c r="P8" s="438"/>
      <c r="Q8" s="39" t="s">
        <v>187</v>
      </c>
      <c r="R8" s="39" t="s">
        <v>199</v>
      </c>
      <c r="S8" s="221">
        <v>900</v>
      </c>
      <c r="T8" s="221">
        <v>500</v>
      </c>
      <c r="U8" s="428"/>
      <c r="V8" s="39" t="s">
        <v>189</v>
      </c>
      <c r="W8" s="39" t="s">
        <v>200</v>
      </c>
      <c r="X8" s="40">
        <v>800</v>
      </c>
      <c r="Y8" s="40"/>
      <c r="Z8" s="81" t="s">
        <v>201</v>
      </c>
      <c r="AA8" s="80" t="s">
        <v>202</v>
      </c>
      <c r="AB8" s="43"/>
      <c r="AC8" s="41">
        <v>1040</v>
      </c>
      <c r="AD8" s="41">
        <v>1040</v>
      </c>
      <c r="AE8" s="323" t="s">
        <v>523</v>
      </c>
      <c r="AF8" s="42" t="s">
        <v>192</v>
      </c>
      <c r="AG8" s="42"/>
      <c r="AH8" s="45">
        <v>1000</v>
      </c>
      <c r="AI8" s="45">
        <v>1000</v>
      </c>
      <c r="AJ8" s="403"/>
      <c r="AK8" s="39" t="s">
        <v>204</v>
      </c>
      <c r="AL8" s="39" t="s">
        <v>205</v>
      </c>
      <c r="AM8" s="40">
        <v>800</v>
      </c>
      <c r="AN8" s="40"/>
      <c r="AO8" s="104" t="s">
        <v>58</v>
      </c>
      <c r="AP8" s="39" t="s">
        <v>196</v>
      </c>
      <c r="AQ8" s="46"/>
      <c r="AR8" s="47">
        <v>900</v>
      </c>
      <c r="AS8" s="47">
        <v>900</v>
      </c>
      <c r="AT8" s="54"/>
      <c r="AU8" s="91"/>
      <c r="AV8" s="91"/>
    </row>
    <row r="9" spans="1:48" ht="129.75" customHeight="1">
      <c r="A9" s="354"/>
      <c r="B9" s="39" t="s">
        <v>181</v>
      </c>
      <c r="C9" s="39" t="s">
        <v>206</v>
      </c>
      <c r="D9" s="40">
        <v>600</v>
      </c>
      <c r="E9" s="40">
        <v>1000</v>
      </c>
      <c r="F9" s="321"/>
      <c r="G9" s="39" t="s">
        <v>183</v>
      </c>
      <c r="H9" s="39" t="s">
        <v>207</v>
      </c>
      <c r="I9" s="40">
        <v>530</v>
      </c>
      <c r="J9" s="40">
        <v>530</v>
      </c>
      <c r="K9" s="321"/>
      <c r="L9" s="39" t="s">
        <v>185</v>
      </c>
      <c r="M9" s="39" t="s">
        <v>208</v>
      </c>
      <c r="N9" s="40">
        <v>600</v>
      </c>
      <c r="O9" s="40">
        <v>400</v>
      </c>
      <c r="P9" s="438"/>
      <c r="Q9" s="39" t="s">
        <v>187</v>
      </c>
      <c r="R9" s="39" t="s">
        <v>209</v>
      </c>
      <c r="S9" s="221">
        <v>900</v>
      </c>
      <c r="T9" s="221"/>
      <c r="U9" s="428"/>
      <c r="V9" s="39" t="s">
        <v>189</v>
      </c>
      <c r="W9" s="39" t="s">
        <v>210</v>
      </c>
      <c r="X9" s="243"/>
      <c r="Y9" s="243"/>
      <c r="Z9" s="82" t="s">
        <v>211</v>
      </c>
      <c r="AA9" s="67" t="s">
        <v>212</v>
      </c>
      <c r="AB9" s="46"/>
      <c r="AC9" s="41">
        <v>750</v>
      </c>
      <c r="AD9" s="41">
        <v>600</v>
      </c>
      <c r="AE9" s="325"/>
      <c r="AF9" s="42" t="s">
        <v>203</v>
      </c>
      <c r="AG9" s="42"/>
      <c r="AH9" s="45">
        <v>1400</v>
      </c>
      <c r="AI9" s="40"/>
      <c r="AJ9" s="404" t="s">
        <v>195</v>
      </c>
      <c r="AK9" s="39" t="s">
        <v>213</v>
      </c>
      <c r="AL9" s="44"/>
      <c r="AM9" s="41">
        <v>700</v>
      </c>
      <c r="AN9" s="41"/>
      <c r="AO9" s="59" t="s">
        <v>214</v>
      </c>
      <c r="AP9" s="39" t="s">
        <v>196</v>
      </c>
      <c r="AQ9" s="44"/>
      <c r="AR9" s="40">
        <v>1200</v>
      </c>
      <c r="AS9" s="40"/>
      <c r="AT9" s="54"/>
      <c r="AU9" s="91"/>
      <c r="AV9" s="91"/>
    </row>
    <row r="10" spans="1:48" ht="115.5" customHeight="1">
      <c r="A10" s="354"/>
      <c r="B10" s="39" t="s">
        <v>181</v>
      </c>
      <c r="C10" s="39" t="s">
        <v>215</v>
      </c>
      <c r="D10" s="40">
        <v>600</v>
      </c>
      <c r="E10" s="40">
        <v>1000</v>
      </c>
      <c r="F10" s="321"/>
      <c r="G10" s="39" t="s">
        <v>183</v>
      </c>
      <c r="H10" s="39" t="s">
        <v>216</v>
      </c>
      <c r="I10" s="40">
        <v>530</v>
      </c>
      <c r="J10" s="40">
        <v>530</v>
      </c>
      <c r="K10" s="321"/>
      <c r="L10" s="39" t="s">
        <v>185</v>
      </c>
      <c r="M10" s="39" t="s">
        <v>217</v>
      </c>
      <c r="N10" s="40">
        <v>600</v>
      </c>
      <c r="O10" s="40">
        <v>400</v>
      </c>
      <c r="P10" s="438"/>
      <c r="Q10" s="39" t="s">
        <v>187</v>
      </c>
      <c r="R10" s="39" t="s">
        <v>218</v>
      </c>
      <c r="S10" s="221">
        <v>900</v>
      </c>
      <c r="T10" s="221">
        <v>500</v>
      </c>
      <c r="U10" s="428"/>
      <c r="V10" s="39" t="s">
        <v>189</v>
      </c>
      <c r="W10" s="39" t="s">
        <v>219</v>
      </c>
      <c r="X10" s="243"/>
      <c r="Y10" s="243"/>
      <c r="Z10" s="326" t="s">
        <v>220</v>
      </c>
      <c r="AA10" s="67" t="s">
        <v>221</v>
      </c>
      <c r="AB10" s="52"/>
      <c r="AC10" s="224">
        <v>900</v>
      </c>
      <c r="AD10" s="224">
        <v>800</v>
      </c>
      <c r="AE10" s="410" t="s">
        <v>214</v>
      </c>
      <c r="AF10" s="39" t="s">
        <v>192</v>
      </c>
      <c r="AG10" s="44"/>
      <c r="AH10" s="40">
        <v>1200</v>
      </c>
      <c r="AI10" s="40"/>
      <c r="AJ10" s="405"/>
      <c r="AK10" s="39" t="s">
        <v>204</v>
      </c>
      <c r="AL10" s="44"/>
      <c r="AM10" s="41">
        <v>700</v>
      </c>
      <c r="AN10" s="41"/>
      <c r="AO10" s="105" t="s">
        <v>87</v>
      </c>
      <c r="AP10" s="42" t="s">
        <v>196</v>
      </c>
      <c r="AQ10" s="43"/>
      <c r="AR10" s="41">
        <v>940</v>
      </c>
      <c r="AS10" s="41">
        <v>940</v>
      </c>
      <c r="AT10" s="54"/>
      <c r="AU10" s="91"/>
      <c r="AV10" s="91"/>
    </row>
    <row r="11" spans="1:48" ht="140.25" customHeight="1">
      <c r="A11" s="354"/>
      <c r="B11" s="39" t="s">
        <v>222</v>
      </c>
      <c r="C11" s="39" t="s">
        <v>223</v>
      </c>
      <c r="D11" s="40">
        <v>600</v>
      </c>
      <c r="E11" s="40">
        <v>1250</v>
      </c>
      <c r="F11" s="321"/>
      <c r="G11" s="39" t="s">
        <v>183</v>
      </c>
      <c r="H11" s="39" t="s">
        <v>224</v>
      </c>
      <c r="I11" s="40">
        <v>530</v>
      </c>
      <c r="J11" s="40">
        <v>530</v>
      </c>
      <c r="K11" s="321"/>
      <c r="L11" s="39" t="s">
        <v>225</v>
      </c>
      <c r="M11" s="39" t="s">
        <v>226</v>
      </c>
      <c r="N11" s="41"/>
      <c r="O11" s="41"/>
      <c r="P11" s="438"/>
      <c r="Q11" s="238" t="s">
        <v>187</v>
      </c>
      <c r="R11" s="39" t="s">
        <v>227</v>
      </c>
      <c r="S11" s="221">
        <v>900</v>
      </c>
      <c r="T11" s="221"/>
      <c r="U11" s="428"/>
      <c r="V11" s="39" t="s">
        <v>189</v>
      </c>
      <c r="W11" s="39" t="s">
        <v>228</v>
      </c>
      <c r="X11" s="40">
        <v>900</v>
      </c>
      <c r="Y11" s="40"/>
      <c r="Z11" s="327"/>
      <c r="AA11" s="67" t="s">
        <v>229</v>
      </c>
      <c r="AB11" s="44"/>
      <c r="AC11" s="83">
        <v>900</v>
      </c>
      <c r="AD11" s="83">
        <v>800</v>
      </c>
      <c r="AE11" s="411"/>
      <c r="AF11" s="39" t="s">
        <v>575</v>
      </c>
      <c r="AG11" s="44"/>
      <c r="AH11" s="40"/>
      <c r="AI11" s="40"/>
      <c r="AJ11" s="406"/>
      <c r="AK11" s="39" t="s">
        <v>230</v>
      </c>
      <c r="AL11" s="44"/>
      <c r="AM11" s="41">
        <v>700</v>
      </c>
      <c r="AN11" s="41"/>
      <c r="AO11" s="92" t="s">
        <v>231</v>
      </c>
      <c r="AP11" s="39" t="s">
        <v>591</v>
      </c>
      <c r="AQ11" s="39"/>
      <c r="AR11" s="40">
        <v>1344</v>
      </c>
      <c r="AS11" s="40">
        <v>1048</v>
      </c>
      <c r="AT11" s="54"/>
      <c r="AU11" s="91"/>
      <c r="AV11" s="91"/>
    </row>
    <row r="12" spans="1:48" ht="157.5" customHeight="1">
      <c r="A12" s="354"/>
      <c r="B12" s="39" t="s">
        <v>222</v>
      </c>
      <c r="C12" s="39" t="s">
        <v>232</v>
      </c>
      <c r="D12" s="40">
        <v>600</v>
      </c>
      <c r="E12" s="40">
        <v>1250</v>
      </c>
      <c r="F12" s="321"/>
      <c r="G12" s="39" t="s">
        <v>183</v>
      </c>
      <c r="H12" s="39" t="s">
        <v>233</v>
      </c>
      <c r="I12" s="40">
        <v>530</v>
      </c>
      <c r="J12" s="40">
        <v>530</v>
      </c>
      <c r="K12" s="321"/>
      <c r="L12" s="238" t="s">
        <v>541</v>
      </c>
      <c r="M12" s="39" t="s">
        <v>234</v>
      </c>
      <c r="N12" s="41"/>
      <c r="O12" s="41"/>
      <c r="P12" s="438"/>
      <c r="Q12" s="222" t="s">
        <v>187</v>
      </c>
      <c r="R12" s="222" t="s">
        <v>260</v>
      </c>
      <c r="S12" s="221">
        <v>900</v>
      </c>
      <c r="T12" s="221">
        <v>500</v>
      </c>
      <c r="U12" s="428"/>
      <c r="V12" s="39" t="s">
        <v>189</v>
      </c>
      <c r="W12" s="39" t="s">
        <v>237</v>
      </c>
      <c r="X12" s="40">
        <v>900</v>
      </c>
      <c r="Y12" s="40"/>
      <c r="Z12" s="327"/>
      <c r="AA12" s="84" t="s">
        <v>238</v>
      </c>
      <c r="AB12" s="44"/>
      <c r="AC12" s="40">
        <v>900</v>
      </c>
      <c r="AD12" s="40">
        <v>900</v>
      </c>
      <c r="AE12" s="411"/>
      <c r="AF12" s="44" t="s">
        <v>576</v>
      </c>
      <c r="AG12" s="44"/>
      <c r="AH12" s="40"/>
      <c r="AI12" s="40"/>
      <c r="AJ12" s="59" t="s">
        <v>58</v>
      </c>
      <c r="AK12" s="39" t="s">
        <v>213</v>
      </c>
      <c r="AL12" s="46"/>
      <c r="AM12" s="47">
        <v>1060</v>
      </c>
      <c r="AN12" s="47">
        <v>1060</v>
      </c>
      <c r="AO12" s="63" t="s">
        <v>239</v>
      </c>
      <c r="AP12" s="42" t="s">
        <v>240</v>
      </c>
      <c r="AQ12" s="42"/>
      <c r="AR12" s="41"/>
      <c r="AS12" s="41">
        <v>350</v>
      </c>
      <c r="AT12" s="54"/>
      <c r="AU12" s="91"/>
      <c r="AV12" s="91"/>
    </row>
    <row r="13" spans="1:48" ht="157.5" customHeight="1">
      <c r="A13" s="354"/>
      <c r="B13" s="222" t="s">
        <v>222</v>
      </c>
      <c r="C13" s="222" t="s">
        <v>522</v>
      </c>
      <c r="D13" s="221">
        <v>600</v>
      </c>
      <c r="E13" s="221">
        <v>1250</v>
      </c>
      <c r="F13" s="321"/>
      <c r="G13" s="39" t="s">
        <v>183</v>
      </c>
      <c r="H13" s="39" t="s">
        <v>242</v>
      </c>
      <c r="I13" s="40">
        <v>530</v>
      </c>
      <c r="J13" s="40">
        <v>530</v>
      </c>
      <c r="K13" s="321"/>
      <c r="L13" s="39" t="s">
        <v>243</v>
      </c>
      <c r="M13" s="39" t="s">
        <v>244</v>
      </c>
      <c r="N13" s="40">
        <v>600</v>
      </c>
      <c r="O13" s="40"/>
      <c r="P13" s="438"/>
      <c r="Q13" s="39" t="s">
        <v>235</v>
      </c>
      <c r="R13" s="39" t="s">
        <v>236</v>
      </c>
      <c r="S13" s="221">
        <v>1200</v>
      </c>
      <c r="T13" s="221"/>
      <c r="U13" s="428"/>
      <c r="V13" s="39" t="s">
        <v>189</v>
      </c>
      <c r="W13" s="39" t="s">
        <v>246</v>
      </c>
      <c r="X13" s="40">
        <v>900</v>
      </c>
      <c r="Y13" s="40"/>
      <c r="Z13" s="328"/>
      <c r="AA13" s="235" t="s">
        <v>574</v>
      </c>
      <c r="AB13" s="44"/>
      <c r="AC13" s="40"/>
      <c r="AD13" s="40"/>
      <c r="AE13" s="412"/>
      <c r="AF13" s="44" t="s">
        <v>256</v>
      </c>
      <c r="AG13" s="44"/>
      <c r="AH13" s="40">
        <v>1370</v>
      </c>
      <c r="AI13" s="40"/>
      <c r="AJ13" s="326" t="s">
        <v>214</v>
      </c>
      <c r="AK13" s="39" t="s">
        <v>213</v>
      </c>
      <c r="AL13" s="44"/>
      <c r="AM13" s="40">
        <v>1200</v>
      </c>
      <c r="AN13" s="40"/>
      <c r="AO13" s="79" t="s">
        <v>100</v>
      </c>
      <c r="AP13" s="42" t="s">
        <v>196</v>
      </c>
      <c r="AQ13" s="42"/>
      <c r="AR13" s="41">
        <v>720</v>
      </c>
      <c r="AS13" s="41"/>
      <c r="AT13" s="54"/>
      <c r="AU13" s="91"/>
      <c r="AV13" s="91"/>
    </row>
    <row r="14" spans="1:48" ht="78.75" customHeight="1">
      <c r="A14" s="354"/>
      <c r="B14" s="39" t="s">
        <v>241</v>
      </c>
      <c r="C14" s="39" t="s">
        <v>241</v>
      </c>
      <c r="D14" s="40">
        <v>600</v>
      </c>
      <c r="E14" s="40"/>
      <c r="F14" s="321"/>
      <c r="G14" s="39" t="s">
        <v>183</v>
      </c>
      <c r="H14" s="39" t="s">
        <v>250</v>
      </c>
      <c r="I14" s="40">
        <v>530</v>
      </c>
      <c r="J14" s="40">
        <v>530</v>
      </c>
      <c r="K14" s="321"/>
      <c r="L14" s="39" t="s">
        <v>243</v>
      </c>
      <c r="M14" s="39" t="s">
        <v>251</v>
      </c>
      <c r="N14" s="40">
        <v>600</v>
      </c>
      <c r="O14" s="40"/>
      <c r="P14" s="438"/>
      <c r="Q14" s="39" t="s">
        <v>235</v>
      </c>
      <c r="R14" s="39" t="s">
        <v>245</v>
      </c>
      <c r="S14" s="221">
        <v>900</v>
      </c>
      <c r="T14" s="221">
        <v>450</v>
      </c>
      <c r="U14" s="428"/>
      <c r="V14" s="39" t="s">
        <v>189</v>
      </c>
      <c r="W14" s="39" t="s">
        <v>253</v>
      </c>
      <c r="X14" s="40">
        <v>900</v>
      </c>
      <c r="Y14" s="40"/>
      <c r="Z14" s="432" t="s">
        <v>254</v>
      </c>
      <c r="AA14" s="80" t="s">
        <v>255</v>
      </c>
      <c r="AB14" s="46"/>
      <c r="AC14" s="41">
        <v>760</v>
      </c>
      <c r="AD14" s="41">
        <v>760</v>
      </c>
      <c r="AE14" s="326" t="s">
        <v>87</v>
      </c>
      <c r="AF14" s="85" t="s">
        <v>262</v>
      </c>
      <c r="AG14" s="58"/>
      <c r="AH14" s="41">
        <v>1040</v>
      </c>
      <c r="AI14" s="41">
        <v>1040</v>
      </c>
      <c r="AJ14" s="327"/>
      <c r="AK14" s="39" t="s">
        <v>204</v>
      </c>
      <c r="AL14" s="44"/>
      <c r="AM14" s="224">
        <v>1200</v>
      </c>
      <c r="AN14" s="40"/>
      <c r="AO14" s="335" t="s">
        <v>247</v>
      </c>
      <c r="AP14" s="42" t="s">
        <v>592</v>
      </c>
      <c r="AQ14" s="42"/>
      <c r="AR14" s="41">
        <v>1200</v>
      </c>
      <c r="AS14" s="41">
        <v>950</v>
      </c>
      <c r="AT14" s="56"/>
      <c r="AU14" s="91"/>
      <c r="AV14" s="91"/>
    </row>
    <row r="15" spans="1:48" ht="68.25" customHeight="1">
      <c r="A15" s="354"/>
      <c r="B15" s="39" t="s">
        <v>248</v>
      </c>
      <c r="C15" s="39" t="s">
        <v>249</v>
      </c>
      <c r="D15" s="40">
        <v>600</v>
      </c>
      <c r="E15" s="40">
        <v>400</v>
      </c>
      <c r="F15" s="321"/>
      <c r="G15" s="39" t="s">
        <v>183</v>
      </c>
      <c r="H15" s="39" t="s">
        <v>258</v>
      </c>
      <c r="I15" s="40">
        <v>530</v>
      </c>
      <c r="J15" s="40">
        <v>530</v>
      </c>
      <c r="K15" s="321"/>
      <c r="L15" s="39" t="s">
        <v>243</v>
      </c>
      <c r="M15" s="238" t="s">
        <v>542</v>
      </c>
      <c r="N15" s="41"/>
      <c r="O15" s="40"/>
      <c r="P15" s="438"/>
      <c r="Q15" s="39" t="s">
        <v>235</v>
      </c>
      <c r="R15" s="39" t="s">
        <v>252</v>
      </c>
      <c r="S15" s="221">
        <v>900</v>
      </c>
      <c r="T15" s="221">
        <v>450</v>
      </c>
      <c r="U15" s="403"/>
      <c r="V15" s="39" t="s">
        <v>260</v>
      </c>
      <c r="W15" s="39" t="s">
        <v>260</v>
      </c>
      <c r="X15" s="40">
        <v>900</v>
      </c>
      <c r="Y15" s="40">
        <v>500</v>
      </c>
      <c r="Z15" s="433"/>
      <c r="AA15" s="80" t="s">
        <v>261</v>
      </c>
      <c r="AB15" s="46"/>
      <c r="AC15" s="41">
        <v>760</v>
      </c>
      <c r="AD15" s="41">
        <v>760</v>
      </c>
      <c r="AE15" s="328"/>
      <c r="AF15" s="44" t="s">
        <v>267</v>
      </c>
      <c r="AG15" s="58"/>
      <c r="AH15" s="41">
        <v>1180</v>
      </c>
      <c r="AI15" s="41">
        <v>1180</v>
      </c>
      <c r="AJ15" s="328"/>
      <c r="AK15" s="39" t="s">
        <v>230</v>
      </c>
      <c r="AL15" s="44"/>
      <c r="AM15" s="224">
        <v>1200</v>
      </c>
      <c r="AN15" s="40"/>
      <c r="AO15" s="336"/>
      <c r="AP15" s="42" t="s">
        <v>593</v>
      </c>
      <c r="AQ15" s="106"/>
      <c r="AR15" s="107"/>
      <c r="AS15" s="107">
        <v>2300</v>
      </c>
      <c r="AT15" s="53"/>
      <c r="AU15" s="91"/>
      <c r="AV15" s="91"/>
    </row>
    <row r="16" spans="1:48" ht="129" customHeight="1">
      <c r="A16" s="354"/>
      <c r="B16" s="39" t="s">
        <v>248</v>
      </c>
      <c r="C16" s="39" t="s">
        <v>257</v>
      </c>
      <c r="D16" s="40">
        <v>600</v>
      </c>
      <c r="E16" s="40">
        <v>400</v>
      </c>
      <c r="F16" s="321"/>
      <c r="G16" s="222" t="s">
        <v>183</v>
      </c>
      <c r="H16" s="222" t="s">
        <v>527</v>
      </c>
      <c r="I16" s="221">
        <v>530</v>
      </c>
      <c r="J16" s="221">
        <v>530</v>
      </c>
      <c r="K16" s="321"/>
      <c r="L16" s="39" t="s">
        <v>243</v>
      </c>
      <c r="M16" s="238" t="s">
        <v>543</v>
      </c>
      <c r="N16" s="41"/>
      <c r="O16" s="40"/>
      <c r="P16" s="438"/>
      <c r="Q16" s="39" t="s">
        <v>235</v>
      </c>
      <c r="R16" s="39" t="s">
        <v>259</v>
      </c>
      <c r="S16" s="221">
        <v>900</v>
      </c>
      <c r="T16" s="221">
        <v>450</v>
      </c>
      <c r="U16" s="323" t="s">
        <v>195</v>
      </c>
      <c r="V16" s="39" t="s">
        <v>265</v>
      </c>
      <c r="W16" s="44"/>
      <c r="X16" s="41">
        <v>740</v>
      </c>
      <c r="Y16" s="41">
        <v>600</v>
      </c>
      <c r="Z16" s="434"/>
      <c r="AA16" s="80" t="s">
        <v>266</v>
      </c>
      <c r="AB16" s="46"/>
      <c r="AC16" s="41">
        <v>760</v>
      </c>
      <c r="AD16" s="41">
        <v>760</v>
      </c>
      <c r="AE16" s="329" t="s">
        <v>276</v>
      </c>
      <c r="AF16" s="222" t="s">
        <v>333</v>
      </c>
      <c r="AG16" s="58"/>
      <c r="AH16" s="41"/>
      <c r="AI16" s="41">
        <v>700</v>
      </c>
      <c r="AJ16" s="92" t="s">
        <v>268</v>
      </c>
      <c r="AK16" s="39" t="s">
        <v>586</v>
      </c>
      <c r="AL16" s="44"/>
      <c r="AM16" s="41">
        <v>1600</v>
      </c>
      <c r="AN16" s="41">
        <v>1300</v>
      </c>
      <c r="AO16" s="72" t="s">
        <v>263</v>
      </c>
      <c r="AP16" s="39" t="s">
        <v>594</v>
      </c>
      <c r="AQ16" s="39"/>
      <c r="AR16" s="40">
        <v>900</v>
      </c>
      <c r="AS16" s="107"/>
      <c r="AT16" s="108"/>
      <c r="AU16" s="91"/>
    </row>
    <row r="17" spans="1:47" ht="127.5" customHeight="1">
      <c r="A17" s="354"/>
      <c r="B17" s="39" t="s">
        <v>248</v>
      </c>
      <c r="C17" s="39" t="s">
        <v>264</v>
      </c>
      <c r="D17" s="40">
        <v>600</v>
      </c>
      <c r="E17" s="40">
        <v>400</v>
      </c>
      <c r="F17" s="321"/>
      <c r="G17" s="39" t="s">
        <v>271</v>
      </c>
      <c r="H17" s="39" t="s">
        <v>213</v>
      </c>
      <c r="I17" s="221">
        <v>530</v>
      </c>
      <c r="J17" s="40"/>
      <c r="K17" s="321"/>
      <c r="L17" s="39" t="s">
        <v>243</v>
      </c>
      <c r="M17" s="238" t="s">
        <v>544</v>
      </c>
      <c r="N17" s="41"/>
      <c r="O17" s="40"/>
      <c r="P17" s="438"/>
      <c r="Q17" s="39" t="s">
        <v>235</v>
      </c>
      <c r="R17" s="238" t="s">
        <v>532</v>
      </c>
      <c r="S17" s="221">
        <v>900</v>
      </c>
      <c r="T17" s="221"/>
      <c r="U17" s="324"/>
      <c r="V17" s="39" t="s">
        <v>275</v>
      </c>
      <c r="W17" s="44"/>
      <c r="X17" s="41">
        <v>740</v>
      </c>
      <c r="Y17" s="41">
        <v>600</v>
      </c>
      <c r="Z17" s="435" t="s">
        <v>276</v>
      </c>
      <c r="AA17" s="67" t="s">
        <v>277</v>
      </c>
      <c r="AB17" s="48"/>
      <c r="AC17" s="40">
        <v>800</v>
      </c>
      <c r="AD17" s="40">
        <v>800</v>
      </c>
      <c r="AE17" s="330"/>
      <c r="AF17" s="39" t="s">
        <v>278</v>
      </c>
      <c r="AG17" s="39"/>
      <c r="AH17" s="40">
        <v>800</v>
      </c>
      <c r="AI17" s="93"/>
      <c r="AJ17" s="94" t="s">
        <v>279</v>
      </c>
      <c r="AK17" s="39" t="s">
        <v>587</v>
      </c>
      <c r="AL17" s="58"/>
      <c r="AM17" s="41">
        <v>2300</v>
      </c>
      <c r="AN17" s="41"/>
      <c r="AO17" s="103" t="s">
        <v>269</v>
      </c>
      <c r="AP17" s="39" t="s">
        <v>196</v>
      </c>
      <c r="AQ17" s="39"/>
      <c r="AR17" s="40">
        <v>980</v>
      </c>
      <c r="AS17" s="40">
        <v>980</v>
      </c>
      <c r="AT17" s="108"/>
      <c r="AU17" s="91"/>
    </row>
    <row r="18" spans="1:47" ht="80.25" customHeight="1">
      <c r="A18" s="354"/>
      <c r="B18" s="39" t="s">
        <v>248</v>
      </c>
      <c r="C18" s="39" t="s">
        <v>270</v>
      </c>
      <c r="D18" s="40">
        <v>600</v>
      </c>
      <c r="E18" s="40">
        <v>400</v>
      </c>
      <c r="F18" s="321"/>
      <c r="G18" s="39" t="s">
        <v>271</v>
      </c>
      <c r="H18" s="39" t="s">
        <v>272</v>
      </c>
      <c r="I18" s="221">
        <v>530</v>
      </c>
      <c r="J18" s="40"/>
      <c r="K18" s="321"/>
      <c r="L18" s="39" t="s">
        <v>243</v>
      </c>
      <c r="M18" s="39" t="s">
        <v>283</v>
      </c>
      <c r="N18" s="40">
        <v>600</v>
      </c>
      <c r="O18" s="40"/>
      <c r="P18" s="438"/>
      <c r="Q18" s="39" t="s">
        <v>550</v>
      </c>
      <c r="R18" s="39" t="s">
        <v>274</v>
      </c>
      <c r="S18" s="41"/>
      <c r="T18" s="41"/>
      <c r="U18" s="324"/>
      <c r="V18" s="39" t="s">
        <v>189</v>
      </c>
      <c r="W18" s="44"/>
      <c r="X18" s="41">
        <v>740</v>
      </c>
      <c r="Y18" s="41">
        <v>600</v>
      </c>
      <c r="Z18" s="436"/>
      <c r="AA18" s="67" t="s">
        <v>285</v>
      </c>
      <c r="AB18" s="48"/>
      <c r="AC18" s="40">
        <v>800</v>
      </c>
      <c r="AD18" s="40">
        <v>800</v>
      </c>
      <c r="AE18" s="330"/>
      <c r="AF18" s="39" t="s">
        <v>575</v>
      </c>
      <c r="AG18" s="39"/>
      <c r="AH18" s="40"/>
      <c r="AI18" s="93"/>
      <c r="AJ18" s="95" t="s">
        <v>286</v>
      </c>
      <c r="AK18" s="42" t="s">
        <v>287</v>
      </c>
      <c r="AL18" s="96"/>
      <c r="AM18" s="47">
        <v>1620</v>
      </c>
      <c r="AN18" s="47"/>
      <c r="AO18" s="337" t="s">
        <v>280</v>
      </c>
      <c r="AP18" s="337"/>
      <c r="AQ18" s="337"/>
      <c r="AR18" s="86">
        <f>AVERAGE(AR7:AR17)</f>
        <v>932.66666666666663</v>
      </c>
      <c r="AS18" s="86">
        <f>AVERAGE(AS7:AS17)</f>
        <v>959.75</v>
      </c>
      <c r="AT18" s="54"/>
      <c r="AU18" s="91"/>
    </row>
    <row r="19" spans="1:47" ht="81" customHeight="1">
      <c r="A19" s="354"/>
      <c r="B19" s="39" t="s">
        <v>248</v>
      </c>
      <c r="C19" s="39" t="s">
        <v>281</v>
      </c>
      <c r="D19" s="40">
        <v>600</v>
      </c>
      <c r="E19" s="40">
        <v>400</v>
      </c>
      <c r="F19" s="321"/>
      <c r="G19" s="39" t="s">
        <v>271</v>
      </c>
      <c r="H19" s="39" t="s">
        <v>282</v>
      </c>
      <c r="I19" s="221">
        <v>530</v>
      </c>
      <c r="J19" s="40"/>
      <c r="K19" s="321"/>
      <c r="L19" s="39" t="s">
        <v>243</v>
      </c>
      <c r="M19" s="39" t="s">
        <v>291</v>
      </c>
      <c r="N19" s="40">
        <v>600</v>
      </c>
      <c r="O19" s="40"/>
      <c r="P19" s="438"/>
      <c r="Q19" s="222" t="s">
        <v>550</v>
      </c>
      <c r="R19" s="39" t="s">
        <v>284</v>
      </c>
      <c r="S19" s="41"/>
      <c r="T19" s="41"/>
      <c r="U19" s="325"/>
      <c r="V19" s="44" t="s">
        <v>260</v>
      </c>
      <c r="W19" s="44"/>
      <c r="X19" s="41">
        <v>700</v>
      </c>
      <c r="Y19" s="41">
        <v>600</v>
      </c>
      <c r="Z19" s="429" t="s">
        <v>293</v>
      </c>
      <c r="AA19" s="430"/>
      <c r="AB19" s="431"/>
      <c r="AC19" s="86">
        <f>AVERAGE(AC7:AC18)</f>
        <v>826.36363636363637</v>
      </c>
      <c r="AD19" s="86">
        <f>AVERAGE(AD7:AD18)</f>
        <v>802</v>
      </c>
      <c r="AE19" s="330"/>
      <c r="AF19" s="39" t="s">
        <v>576</v>
      </c>
      <c r="AG19" s="39"/>
      <c r="AH19" s="40"/>
      <c r="AI19" s="93"/>
      <c r="AJ19" s="339" t="s">
        <v>294</v>
      </c>
      <c r="AK19" s="39" t="s">
        <v>588</v>
      </c>
      <c r="AL19" s="46"/>
      <c r="AM19" s="41">
        <v>1400</v>
      </c>
      <c r="AN19" s="41"/>
      <c r="AO19" s="338" t="s">
        <v>288</v>
      </c>
      <c r="AP19" s="338"/>
      <c r="AQ19" s="338"/>
      <c r="AR19" s="87">
        <v>933</v>
      </c>
      <c r="AS19" s="87">
        <v>960</v>
      </c>
      <c r="AT19" s="54"/>
      <c r="AU19" s="91"/>
    </row>
    <row r="20" spans="1:47" ht="51">
      <c r="A20" s="354"/>
      <c r="B20" s="39" t="s">
        <v>248</v>
      </c>
      <c r="C20" s="39" t="s">
        <v>289</v>
      </c>
      <c r="D20" s="40">
        <v>600</v>
      </c>
      <c r="E20" s="40">
        <v>400</v>
      </c>
      <c r="F20" s="321"/>
      <c r="G20" s="39" t="s">
        <v>271</v>
      </c>
      <c r="H20" s="39" t="s">
        <v>290</v>
      </c>
      <c r="I20" s="221">
        <v>530</v>
      </c>
      <c r="J20" s="40"/>
      <c r="K20" s="321"/>
      <c r="L20" s="39" t="s">
        <v>243</v>
      </c>
      <c r="M20" s="39" t="s">
        <v>297</v>
      </c>
      <c r="N20" s="40">
        <v>600</v>
      </c>
      <c r="O20" s="40"/>
      <c r="P20" s="438"/>
      <c r="Q20" s="222" t="s">
        <v>550</v>
      </c>
      <c r="R20" s="39" t="s">
        <v>292</v>
      </c>
      <c r="S20" s="41"/>
      <c r="T20" s="41"/>
      <c r="U20" s="418" t="s">
        <v>523</v>
      </c>
      <c r="V20" s="42" t="s">
        <v>265</v>
      </c>
      <c r="W20" s="42"/>
      <c r="X20" s="243"/>
      <c r="Y20" s="243"/>
      <c r="Z20" s="338" t="s">
        <v>288</v>
      </c>
      <c r="AA20" s="338"/>
      <c r="AB20" s="338"/>
      <c r="AC20" s="87">
        <v>826</v>
      </c>
      <c r="AD20" s="87">
        <v>802</v>
      </c>
      <c r="AE20" s="331"/>
      <c r="AF20" s="39" t="s">
        <v>299</v>
      </c>
      <c r="AG20" s="39"/>
      <c r="AH20" s="40">
        <v>800</v>
      </c>
      <c r="AI20" s="93"/>
      <c r="AJ20" s="339"/>
      <c r="AK20" s="39" t="s">
        <v>589</v>
      </c>
      <c r="AL20" s="46"/>
      <c r="AM20" s="41">
        <v>1400</v>
      </c>
      <c r="AN20" s="41"/>
      <c r="AO20" s="90"/>
      <c r="AP20" s="54"/>
      <c r="AQ20" s="54"/>
      <c r="AR20" s="54"/>
      <c r="AS20" s="54"/>
      <c r="AT20" s="54"/>
      <c r="AU20" s="91"/>
    </row>
    <row r="21" spans="1:47" ht="51" customHeight="1">
      <c r="A21" s="354"/>
      <c r="B21" s="39" t="s">
        <v>295</v>
      </c>
      <c r="C21" s="39" t="s">
        <v>295</v>
      </c>
      <c r="D21" s="40">
        <v>600</v>
      </c>
      <c r="E21" s="40"/>
      <c r="F21" s="321"/>
      <c r="G21" s="39" t="s">
        <v>271</v>
      </c>
      <c r="H21" s="39" t="s">
        <v>296</v>
      </c>
      <c r="I21" s="221">
        <v>530</v>
      </c>
      <c r="J21" s="40"/>
      <c r="K21" s="321"/>
      <c r="L21" s="39" t="s">
        <v>243</v>
      </c>
      <c r="M21" s="238" t="s">
        <v>545</v>
      </c>
      <c r="N21" s="41"/>
      <c r="O21" s="40"/>
      <c r="P21" s="438"/>
      <c r="Q21" s="222" t="s">
        <v>550</v>
      </c>
      <c r="R21" s="39" t="s">
        <v>298</v>
      </c>
      <c r="S21" s="41"/>
      <c r="T21" s="41"/>
      <c r="U21" s="419"/>
      <c r="V21" s="42" t="s">
        <v>275</v>
      </c>
      <c r="W21" s="42"/>
      <c r="X21" s="47">
        <v>1000</v>
      </c>
      <c r="Y21" s="47">
        <v>1000</v>
      </c>
      <c r="Z21" s="88"/>
      <c r="AA21" s="54"/>
      <c r="AB21" s="54"/>
      <c r="AC21" s="54"/>
      <c r="AD21" s="54"/>
      <c r="AE21" s="407" t="s">
        <v>304</v>
      </c>
      <c r="AF21" s="39" t="s">
        <v>577</v>
      </c>
      <c r="AG21" s="44"/>
      <c r="AH21" s="41">
        <v>800</v>
      </c>
      <c r="AI21" s="41">
        <v>400</v>
      </c>
      <c r="AJ21" s="339"/>
      <c r="AK21" s="39" t="s">
        <v>590</v>
      </c>
      <c r="AL21" s="46"/>
      <c r="AM21" s="41">
        <v>1400</v>
      </c>
      <c r="AN21" s="41"/>
      <c r="AO21" s="90"/>
      <c r="AP21" s="54"/>
      <c r="AQ21" s="54"/>
      <c r="AR21" s="54"/>
      <c r="AS21" s="54"/>
      <c r="AT21" s="54"/>
      <c r="AU21" s="91"/>
    </row>
    <row r="22" spans="1:47" ht="57" customHeight="1">
      <c r="A22" s="354"/>
      <c r="B22" s="39" t="s">
        <v>300</v>
      </c>
      <c r="C22" s="39" t="s">
        <v>301</v>
      </c>
      <c r="D22" s="40">
        <v>600</v>
      </c>
      <c r="E22" s="40"/>
      <c r="F22" s="321"/>
      <c r="G22" s="39" t="s">
        <v>271</v>
      </c>
      <c r="H22" s="39" t="s">
        <v>302</v>
      </c>
      <c r="I22" s="221">
        <v>530</v>
      </c>
      <c r="J22" s="40"/>
      <c r="K22" s="321"/>
      <c r="L22" s="39" t="s">
        <v>243</v>
      </c>
      <c r="M22" s="39" t="s">
        <v>307</v>
      </c>
      <c r="N22" s="40">
        <v>600</v>
      </c>
      <c r="O22" s="40"/>
      <c r="P22" s="438"/>
      <c r="Q22" s="222" t="s">
        <v>550</v>
      </c>
      <c r="R22" s="39" t="s">
        <v>303</v>
      </c>
      <c r="S22" s="41"/>
      <c r="T22" s="41"/>
      <c r="U22" s="419"/>
      <c r="V22" s="42" t="s">
        <v>189</v>
      </c>
      <c r="W22" s="42"/>
      <c r="X22" s="47">
        <v>1000</v>
      </c>
      <c r="Y22" s="47">
        <v>1000</v>
      </c>
      <c r="Z22" s="89"/>
      <c r="AA22" s="54"/>
      <c r="AB22" s="54"/>
      <c r="AC22" s="54"/>
      <c r="AD22" s="54"/>
      <c r="AE22" s="408"/>
      <c r="AF22" s="39" t="s">
        <v>333</v>
      </c>
      <c r="AG22" s="44"/>
      <c r="AH22" s="41">
        <v>800</v>
      </c>
      <c r="AI22" s="41">
        <v>400</v>
      </c>
      <c r="AJ22" s="315" t="s">
        <v>309</v>
      </c>
      <c r="AK22" s="315"/>
      <c r="AL22" s="315"/>
      <c r="AM22" s="97">
        <f>AVERAGE(AM7:AM21)</f>
        <v>1205.3333333333333</v>
      </c>
      <c r="AN22" s="97">
        <f>AVERAGE(AN7:AN21)</f>
        <v>1180</v>
      </c>
      <c r="AO22" s="90"/>
      <c r="AP22" s="54"/>
      <c r="AQ22" s="54"/>
      <c r="AR22" s="54"/>
      <c r="AS22" s="54"/>
      <c r="AT22" s="54"/>
      <c r="AU22" s="91"/>
    </row>
    <row r="23" spans="1:47" ht="46.5" customHeight="1">
      <c r="A23" s="354"/>
      <c r="B23" s="39" t="s">
        <v>300</v>
      </c>
      <c r="C23" s="39" t="s">
        <v>305</v>
      </c>
      <c r="D23" s="40">
        <v>600</v>
      </c>
      <c r="E23" s="40"/>
      <c r="F23" s="321"/>
      <c r="G23" s="39" t="s">
        <v>271</v>
      </c>
      <c r="H23" s="39" t="s">
        <v>306</v>
      </c>
      <c r="I23" s="221">
        <v>530</v>
      </c>
      <c r="J23" s="40"/>
      <c r="K23" s="321"/>
      <c r="L23" s="39" t="s">
        <v>243</v>
      </c>
      <c r="M23" s="39" t="s">
        <v>312</v>
      </c>
      <c r="N23" s="40">
        <v>600</v>
      </c>
      <c r="O23" s="40"/>
      <c r="P23" s="438"/>
      <c r="Q23" s="222" t="s">
        <v>550</v>
      </c>
      <c r="R23" s="39" t="s">
        <v>308</v>
      </c>
      <c r="S23" s="41"/>
      <c r="T23" s="41"/>
      <c r="U23" s="419"/>
      <c r="V23" s="42" t="s">
        <v>314</v>
      </c>
      <c r="W23" s="42"/>
      <c r="X23" s="47">
        <v>1000</v>
      </c>
      <c r="Y23" s="47">
        <v>1000</v>
      </c>
      <c r="Z23" s="89"/>
      <c r="AA23" s="54"/>
      <c r="AB23" s="54"/>
      <c r="AC23" s="54"/>
      <c r="AD23" s="54"/>
      <c r="AE23" s="408"/>
      <c r="AF23" s="39" t="s">
        <v>278</v>
      </c>
      <c r="AG23" s="44"/>
      <c r="AH23" s="41">
        <v>800</v>
      </c>
      <c r="AI23" s="41"/>
      <c r="AJ23" s="316" t="s">
        <v>288</v>
      </c>
      <c r="AK23" s="316"/>
      <c r="AL23" s="316"/>
      <c r="AM23" s="98">
        <v>1205</v>
      </c>
      <c r="AN23" s="98">
        <v>1180</v>
      </c>
      <c r="AO23" s="109"/>
      <c r="AP23" s="54"/>
      <c r="AQ23" s="54"/>
      <c r="AR23" s="54"/>
      <c r="AS23" s="54"/>
      <c r="AT23" s="54"/>
      <c r="AU23" s="91"/>
    </row>
    <row r="24" spans="1:47" ht="78" customHeight="1">
      <c r="A24" s="354"/>
      <c r="B24" s="39" t="s">
        <v>300</v>
      </c>
      <c r="C24" s="39" t="s">
        <v>310</v>
      </c>
      <c r="D24" s="40">
        <v>800</v>
      </c>
      <c r="E24" s="40"/>
      <c r="F24" s="321"/>
      <c r="G24" s="39" t="s">
        <v>271</v>
      </c>
      <c r="H24" s="39" t="s">
        <v>311</v>
      </c>
      <c r="I24" s="221">
        <v>530</v>
      </c>
      <c r="J24" s="40"/>
      <c r="K24" s="321"/>
      <c r="L24" s="39" t="s">
        <v>243</v>
      </c>
      <c r="M24" s="39" t="s">
        <v>546</v>
      </c>
      <c r="N24" s="41"/>
      <c r="O24" s="40"/>
      <c r="P24" s="438"/>
      <c r="Q24" s="222" t="s">
        <v>550</v>
      </c>
      <c r="R24" s="39" t="s">
        <v>313</v>
      </c>
      <c r="S24" s="41"/>
      <c r="T24" s="41"/>
      <c r="U24" s="419"/>
      <c r="V24" s="232" t="s">
        <v>561</v>
      </c>
      <c r="W24" s="42"/>
      <c r="X24" s="47"/>
      <c r="Y24" s="47"/>
      <c r="Z24" s="89"/>
      <c r="AA24" s="54"/>
      <c r="AB24" s="54"/>
      <c r="AC24" s="54"/>
      <c r="AD24" s="54"/>
      <c r="AE24" s="409"/>
      <c r="AF24" s="39" t="s">
        <v>578</v>
      </c>
      <c r="AG24" s="44"/>
      <c r="AH24" s="41">
        <v>800</v>
      </c>
      <c r="AI24" s="41"/>
      <c r="AJ24" s="99"/>
      <c r="AK24" s="54"/>
      <c r="AL24" s="54"/>
      <c r="AM24" s="54"/>
      <c r="AN24" s="54"/>
      <c r="AO24" s="110"/>
      <c r="AP24" s="54"/>
      <c r="AQ24" s="54"/>
      <c r="AR24" s="54"/>
      <c r="AS24" s="54"/>
      <c r="AT24" s="54"/>
      <c r="AU24" s="91"/>
    </row>
    <row r="25" spans="1:47" ht="68.25" customHeight="1">
      <c r="A25" s="354"/>
      <c r="B25" s="39" t="s">
        <v>315</v>
      </c>
      <c r="C25" s="39" t="s">
        <v>315</v>
      </c>
      <c r="D25" s="40">
        <v>600</v>
      </c>
      <c r="E25" s="40">
        <v>600</v>
      </c>
      <c r="F25" s="321"/>
      <c r="G25" s="39" t="s">
        <v>271</v>
      </c>
      <c r="H25" s="39" t="s">
        <v>316</v>
      </c>
      <c r="I25" s="221">
        <v>530</v>
      </c>
      <c r="J25" s="40"/>
      <c r="K25" s="321"/>
      <c r="L25" s="39" t="s">
        <v>243</v>
      </c>
      <c r="M25" s="39" t="s">
        <v>321</v>
      </c>
      <c r="N25" s="40">
        <v>600</v>
      </c>
      <c r="O25" s="40"/>
      <c r="P25" s="438"/>
      <c r="Q25" s="222" t="s">
        <v>550</v>
      </c>
      <c r="R25" s="39" t="s">
        <v>317</v>
      </c>
      <c r="S25" s="41"/>
      <c r="T25" s="41"/>
      <c r="U25" s="419"/>
      <c r="V25" s="232" t="s">
        <v>562</v>
      </c>
      <c r="W25" s="42"/>
      <c r="X25" s="45"/>
      <c r="Y25" s="45"/>
      <c r="Z25" s="90"/>
      <c r="AA25" s="54"/>
      <c r="AB25" s="54"/>
      <c r="AC25" s="54"/>
      <c r="AD25" s="54"/>
      <c r="AE25" s="414" t="s">
        <v>324</v>
      </c>
      <c r="AF25" s="44" t="s">
        <v>192</v>
      </c>
      <c r="AG25" s="44"/>
      <c r="AH25" s="41">
        <v>800</v>
      </c>
      <c r="AI25" s="41"/>
      <c r="AJ25" s="90"/>
      <c r="AK25" s="54"/>
      <c r="AL25" s="54"/>
      <c r="AM25" s="54"/>
      <c r="AN25" s="54"/>
      <c r="AO25" s="54"/>
      <c r="AP25" s="54"/>
      <c r="AQ25" s="54"/>
      <c r="AR25" s="54"/>
      <c r="AS25" s="54"/>
      <c r="AT25" s="54"/>
      <c r="AU25" s="91"/>
    </row>
    <row r="26" spans="1:47" ht="87.75" customHeight="1">
      <c r="A26" s="354"/>
      <c r="B26" s="39" t="s">
        <v>318</v>
      </c>
      <c r="C26" s="39" t="s">
        <v>319</v>
      </c>
      <c r="D26" s="40">
        <v>600</v>
      </c>
      <c r="E26" s="40"/>
      <c r="F26" s="321"/>
      <c r="G26" s="39" t="s">
        <v>271</v>
      </c>
      <c r="H26" s="39" t="s">
        <v>320</v>
      </c>
      <c r="I26" s="221">
        <v>530</v>
      </c>
      <c r="J26" s="40"/>
      <c r="K26" s="321"/>
      <c r="L26" s="39" t="s">
        <v>243</v>
      </c>
      <c r="M26" s="39" t="s">
        <v>547</v>
      </c>
      <c r="N26" s="41"/>
      <c r="O26" s="40"/>
      <c r="P26" s="438"/>
      <c r="Q26" s="222" t="s">
        <v>550</v>
      </c>
      <c r="R26" s="39" t="s">
        <v>322</v>
      </c>
      <c r="S26" s="41"/>
      <c r="T26" s="41"/>
      <c r="U26" s="419"/>
      <c r="V26" s="42" t="s">
        <v>260</v>
      </c>
      <c r="W26" s="42"/>
      <c r="X26" s="47">
        <v>1000</v>
      </c>
      <c r="Y26" s="47">
        <v>1000</v>
      </c>
      <c r="Z26" s="90"/>
      <c r="AA26" s="54"/>
      <c r="AB26" s="54"/>
      <c r="AC26" s="54"/>
      <c r="AD26" s="54"/>
      <c r="AE26" s="414"/>
      <c r="AF26" s="44" t="s">
        <v>203</v>
      </c>
      <c r="AG26" s="44"/>
      <c r="AH26" s="41">
        <v>600</v>
      </c>
      <c r="AI26" s="41"/>
      <c r="AJ26" s="90"/>
      <c r="AK26" s="54"/>
      <c r="AL26" s="54"/>
      <c r="AM26" s="54"/>
      <c r="AN26" s="54"/>
      <c r="AO26" s="54"/>
      <c r="AP26" s="54"/>
      <c r="AQ26" s="54"/>
      <c r="AR26" s="54"/>
      <c r="AS26" s="54"/>
      <c r="AT26" s="54"/>
      <c r="AU26" s="91"/>
    </row>
    <row r="27" spans="1:47" ht="63.75">
      <c r="A27" s="354"/>
      <c r="B27" s="39" t="s">
        <v>318</v>
      </c>
      <c r="C27" s="39" t="s">
        <v>535</v>
      </c>
      <c r="D27" s="41"/>
      <c r="E27" s="40"/>
      <c r="F27" s="321"/>
      <c r="G27" s="39" t="s">
        <v>271</v>
      </c>
      <c r="H27" s="39" t="s">
        <v>536</v>
      </c>
      <c r="I27" s="41"/>
      <c r="J27" s="41"/>
      <c r="K27" s="321"/>
      <c r="L27" s="39" t="s">
        <v>243</v>
      </c>
      <c r="M27" s="39" t="s">
        <v>326</v>
      </c>
      <c r="N27" s="40">
        <v>600</v>
      </c>
      <c r="O27" s="40"/>
      <c r="P27" s="438"/>
      <c r="Q27" s="222" t="s">
        <v>550</v>
      </c>
      <c r="R27" s="238" t="s">
        <v>533</v>
      </c>
      <c r="S27" s="41"/>
      <c r="T27" s="41"/>
      <c r="U27" s="420"/>
      <c r="V27" s="42" t="s">
        <v>328</v>
      </c>
      <c r="W27" s="42"/>
      <c r="X27" s="47">
        <v>900</v>
      </c>
      <c r="Y27" s="47">
        <v>900</v>
      </c>
      <c r="Z27" s="90"/>
      <c r="AA27" s="54"/>
      <c r="AB27" s="54"/>
      <c r="AC27" s="54"/>
      <c r="AD27" s="54"/>
      <c r="AE27" s="415" t="s">
        <v>332</v>
      </c>
      <c r="AF27" s="39" t="s">
        <v>333</v>
      </c>
      <c r="AG27" s="39"/>
      <c r="AH27" s="40">
        <v>650</v>
      </c>
      <c r="AI27" s="40">
        <v>650</v>
      </c>
      <c r="AJ27" s="89"/>
      <c r="AK27" s="54"/>
      <c r="AL27" s="54"/>
      <c r="AM27" s="54"/>
      <c r="AN27" s="54"/>
      <c r="AO27" s="54"/>
      <c r="AP27" s="54"/>
      <c r="AQ27" s="54"/>
      <c r="AR27" s="54"/>
      <c r="AS27" s="54"/>
      <c r="AT27" s="54"/>
      <c r="AU27" s="91"/>
    </row>
    <row r="28" spans="1:47" ht="89.25">
      <c r="A28" s="354"/>
      <c r="B28" s="39" t="s">
        <v>318</v>
      </c>
      <c r="C28" s="39" t="s">
        <v>325</v>
      </c>
      <c r="D28" s="40">
        <v>600</v>
      </c>
      <c r="E28" s="40"/>
      <c r="F28" s="321"/>
      <c r="G28" s="39" t="s">
        <v>271</v>
      </c>
      <c r="H28" s="39" t="s">
        <v>537</v>
      </c>
      <c r="I28" s="41"/>
      <c r="J28" s="41"/>
      <c r="K28" s="321"/>
      <c r="L28" s="39" t="s">
        <v>243</v>
      </c>
      <c r="M28" s="39" t="s">
        <v>330</v>
      </c>
      <c r="N28" s="40">
        <v>600</v>
      </c>
      <c r="O28" s="40"/>
      <c r="P28" s="438"/>
      <c r="Q28" s="238" t="s">
        <v>371</v>
      </c>
      <c r="R28" s="238" t="s">
        <v>228</v>
      </c>
      <c r="S28" s="41">
        <v>900</v>
      </c>
      <c r="T28" s="41"/>
      <c r="U28" s="326" t="s">
        <v>214</v>
      </c>
      <c r="V28" s="39" t="s">
        <v>265</v>
      </c>
      <c r="W28" s="44"/>
      <c r="X28" s="40">
        <v>960</v>
      </c>
      <c r="Y28" s="40"/>
      <c r="Z28" s="90"/>
      <c r="AA28" s="54"/>
      <c r="AB28" s="54"/>
      <c r="AC28" s="54"/>
      <c r="AD28" s="54"/>
      <c r="AE28" s="415"/>
      <c r="AF28" s="39" t="s">
        <v>336</v>
      </c>
      <c r="AG28" s="39"/>
      <c r="AH28" s="40">
        <v>650</v>
      </c>
      <c r="AI28" s="40">
        <v>650</v>
      </c>
      <c r="AJ28" s="89"/>
      <c r="AK28" s="54"/>
      <c r="AL28" s="54"/>
      <c r="AM28" s="54"/>
      <c r="AN28" s="54"/>
      <c r="AO28" s="54"/>
      <c r="AP28" s="54"/>
      <c r="AQ28" s="54"/>
      <c r="AR28" s="54"/>
      <c r="AS28" s="54"/>
      <c r="AT28" s="54"/>
      <c r="AU28" s="91"/>
    </row>
    <row r="29" spans="1:47" ht="51">
      <c r="A29" s="354"/>
      <c r="B29" s="39" t="s">
        <v>318</v>
      </c>
      <c r="C29" s="39" t="s">
        <v>329</v>
      </c>
      <c r="D29" s="40">
        <v>600</v>
      </c>
      <c r="E29" s="40"/>
      <c r="F29" s="321"/>
      <c r="G29" s="39" t="s">
        <v>271</v>
      </c>
      <c r="H29" s="39" t="s">
        <v>538</v>
      </c>
      <c r="I29" s="41"/>
      <c r="J29" s="41"/>
      <c r="K29" s="321"/>
      <c r="L29" s="39" t="s">
        <v>243</v>
      </c>
      <c r="M29" s="39" t="s">
        <v>548</v>
      </c>
      <c r="N29" s="41"/>
      <c r="O29" s="40"/>
      <c r="P29" s="438"/>
      <c r="Q29" s="238" t="s">
        <v>371</v>
      </c>
      <c r="R29" s="238" t="s">
        <v>534</v>
      </c>
      <c r="S29" s="227"/>
      <c r="T29" s="227"/>
      <c r="U29" s="327"/>
      <c r="V29" s="39" t="s">
        <v>275</v>
      </c>
      <c r="W29" s="39"/>
      <c r="X29" s="224">
        <v>960</v>
      </c>
      <c r="Y29" s="224">
        <v>960</v>
      </c>
      <c r="Z29" s="90"/>
      <c r="AA29" s="54"/>
      <c r="AB29" s="54"/>
      <c r="AC29" s="54"/>
      <c r="AD29" s="54"/>
      <c r="AE29" s="415"/>
      <c r="AF29" s="39" t="s">
        <v>207</v>
      </c>
      <c r="AG29" s="39"/>
      <c r="AH29" s="40">
        <v>800</v>
      </c>
      <c r="AI29" s="40"/>
      <c r="AJ29" s="89"/>
      <c r="AK29" s="54"/>
      <c r="AL29" s="54"/>
      <c r="AM29" s="54"/>
      <c r="AN29" s="54"/>
      <c r="AO29" s="54"/>
      <c r="AP29" s="54"/>
      <c r="AQ29" s="54"/>
      <c r="AR29" s="54"/>
      <c r="AS29" s="54"/>
      <c r="AT29" s="54"/>
      <c r="AU29" s="91"/>
    </row>
    <row r="30" spans="1:47" ht="51">
      <c r="A30" s="354"/>
      <c r="B30" s="39" t="s">
        <v>318</v>
      </c>
      <c r="C30" s="39" t="s">
        <v>334</v>
      </c>
      <c r="D30" s="40">
        <v>600</v>
      </c>
      <c r="E30" s="40"/>
      <c r="F30" s="321"/>
      <c r="G30" s="39" t="s">
        <v>271</v>
      </c>
      <c r="H30" s="39" t="s">
        <v>539</v>
      </c>
      <c r="I30" s="41"/>
      <c r="J30" s="41"/>
      <c r="K30" s="321"/>
      <c r="L30" s="39" t="s">
        <v>243</v>
      </c>
      <c r="M30" s="39" t="s">
        <v>339</v>
      </c>
      <c r="N30" s="40">
        <v>600</v>
      </c>
      <c r="O30" s="40"/>
      <c r="P30" s="438"/>
      <c r="Q30" s="238" t="s">
        <v>371</v>
      </c>
      <c r="R30" s="238" t="s">
        <v>237</v>
      </c>
      <c r="S30" s="41">
        <v>900</v>
      </c>
      <c r="T30" s="41"/>
      <c r="U30" s="328"/>
      <c r="V30" s="39" t="s">
        <v>189</v>
      </c>
      <c r="W30" s="44"/>
      <c r="X30" s="40">
        <v>1150</v>
      </c>
      <c r="Y30" s="224">
        <v>1150</v>
      </c>
      <c r="Z30" s="90"/>
      <c r="AA30" s="54"/>
      <c r="AB30" s="54"/>
      <c r="AC30" s="54"/>
      <c r="AD30" s="54"/>
      <c r="AE30" s="415"/>
      <c r="AF30" s="39" t="s">
        <v>278</v>
      </c>
      <c r="AG30" s="39"/>
      <c r="AH30" s="40">
        <v>800</v>
      </c>
      <c r="AI30" s="40"/>
      <c r="AJ30" s="89"/>
      <c r="AK30" s="54"/>
      <c r="AL30" s="54"/>
      <c r="AM30" s="54"/>
      <c r="AN30" s="54"/>
      <c r="AO30" s="54"/>
      <c r="AP30" s="54"/>
      <c r="AQ30" s="54"/>
      <c r="AR30" s="54"/>
      <c r="AS30" s="54"/>
      <c r="AT30" s="54"/>
      <c r="AU30" s="91"/>
    </row>
    <row r="31" spans="1:47" ht="51">
      <c r="A31" s="355" t="s">
        <v>337</v>
      </c>
      <c r="B31" s="42" t="s">
        <v>318</v>
      </c>
      <c r="C31" s="43"/>
      <c r="D31" s="41">
        <v>700</v>
      </c>
      <c r="E31" s="41">
        <v>560</v>
      </c>
      <c r="F31" s="321"/>
      <c r="G31" s="39" t="s">
        <v>271</v>
      </c>
      <c r="H31" s="39" t="s">
        <v>338</v>
      </c>
      <c r="I31" s="41">
        <v>530</v>
      </c>
      <c r="J31" s="41"/>
      <c r="K31" s="321"/>
      <c r="L31" s="39" t="s">
        <v>243</v>
      </c>
      <c r="M31" s="39" t="s">
        <v>342</v>
      </c>
      <c r="N31" s="40">
        <v>600</v>
      </c>
      <c r="O31" s="40"/>
      <c r="P31" s="438"/>
      <c r="Q31" s="238" t="s">
        <v>371</v>
      </c>
      <c r="R31" s="238" t="s">
        <v>246</v>
      </c>
      <c r="S31" s="41">
        <v>900</v>
      </c>
      <c r="T31" s="41"/>
      <c r="U31" s="329" t="s">
        <v>100</v>
      </c>
      <c r="V31" s="42" t="s">
        <v>189</v>
      </c>
      <c r="W31" s="46"/>
      <c r="X31" s="41">
        <v>680</v>
      </c>
      <c r="Y31" s="41"/>
      <c r="Z31" s="90"/>
      <c r="AA31" s="54"/>
      <c r="AB31" s="54"/>
      <c r="AC31" s="54"/>
      <c r="AD31" s="54"/>
      <c r="AE31" s="415"/>
      <c r="AF31" s="39" t="s">
        <v>579</v>
      </c>
      <c r="AG31" s="39"/>
      <c r="AH31" s="40"/>
      <c r="AI31" s="40"/>
      <c r="AJ31" s="89"/>
      <c r="AK31" s="54"/>
      <c r="AL31" s="54"/>
      <c r="AM31" s="54"/>
      <c r="AN31" s="54"/>
      <c r="AO31" s="54"/>
      <c r="AP31" s="54"/>
      <c r="AQ31" s="54"/>
      <c r="AR31" s="54"/>
      <c r="AS31" s="54"/>
      <c r="AT31" s="54"/>
      <c r="AU31" s="91"/>
    </row>
    <row r="32" spans="1:47" ht="38.25">
      <c r="A32" s="356"/>
      <c r="B32" s="42" t="s">
        <v>295</v>
      </c>
      <c r="C32" s="43"/>
      <c r="D32" s="41">
        <v>700</v>
      </c>
      <c r="E32" s="41">
        <v>600</v>
      </c>
      <c r="F32" s="321"/>
      <c r="G32" s="39" t="s">
        <v>271</v>
      </c>
      <c r="H32" s="39" t="s">
        <v>540</v>
      </c>
      <c r="I32" s="41"/>
      <c r="J32" s="41"/>
      <c r="K32" s="321"/>
      <c r="L32" s="39" t="s">
        <v>243</v>
      </c>
      <c r="M32" s="39" t="s">
        <v>549</v>
      </c>
      <c r="N32" s="41"/>
      <c r="O32" s="40"/>
      <c r="P32" s="438"/>
      <c r="Q32" s="238" t="s">
        <v>371</v>
      </c>
      <c r="R32" s="238" t="s">
        <v>253</v>
      </c>
      <c r="S32" s="41">
        <v>900</v>
      </c>
      <c r="T32" s="41"/>
      <c r="U32" s="330"/>
      <c r="V32" s="42" t="s">
        <v>346</v>
      </c>
      <c r="W32" s="46"/>
      <c r="X32" s="227"/>
      <c r="Y32" s="227"/>
      <c r="Z32" s="90"/>
      <c r="AA32" s="54"/>
      <c r="AB32" s="54"/>
      <c r="AC32" s="54"/>
      <c r="AD32" s="54"/>
      <c r="AE32" s="416" t="s">
        <v>350</v>
      </c>
      <c r="AF32" s="39" t="s">
        <v>333</v>
      </c>
      <c r="AG32" s="44"/>
      <c r="AH32" s="41"/>
      <c r="AI32" s="41">
        <v>450</v>
      </c>
      <c r="AJ32" s="90"/>
      <c r="AK32" s="54"/>
      <c r="AL32" s="54"/>
      <c r="AM32" s="54"/>
      <c r="AN32" s="54"/>
      <c r="AO32" s="54"/>
      <c r="AP32" s="54"/>
      <c r="AQ32" s="54"/>
      <c r="AR32" s="54"/>
      <c r="AS32" s="54"/>
      <c r="AT32" s="54"/>
      <c r="AU32" s="91"/>
    </row>
    <row r="33" spans="1:47" ht="65.25" customHeight="1">
      <c r="A33" s="356"/>
      <c r="B33" s="42" t="s">
        <v>300</v>
      </c>
      <c r="C33" s="43"/>
      <c r="D33" s="41">
        <v>630</v>
      </c>
      <c r="E33" s="41"/>
      <c r="F33" s="322"/>
      <c r="G33" s="222" t="s">
        <v>271</v>
      </c>
      <c r="H33" s="225" t="s">
        <v>528</v>
      </c>
      <c r="I33" s="41">
        <v>530</v>
      </c>
      <c r="K33" s="321"/>
      <c r="L33" s="39" t="s">
        <v>243</v>
      </c>
      <c r="M33" s="39" t="s">
        <v>348</v>
      </c>
      <c r="N33" s="231"/>
      <c r="O33" s="231"/>
      <c r="P33" s="438"/>
      <c r="Q33" s="39" t="s">
        <v>551</v>
      </c>
      <c r="R33" s="39" t="s">
        <v>323</v>
      </c>
      <c r="S33" s="41"/>
      <c r="T33" s="221"/>
      <c r="U33" s="331"/>
      <c r="V33" s="43" t="s">
        <v>328</v>
      </c>
      <c r="W33" s="46"/>
      <c r="X33" s="41">
        <v>680</v>
      </c>
      <c r="Y33" s="41">
        <v>680</v>
      </c>
      <c r="Z33" s="90"/>
      <c r="AA33" s="54"/>
      <c r="AB33" s="54"/>
      <c r="AC33" s="54"/>
      <c r="AD33" s="54"/>
      <c r="AE33" s="416"/>
      <c r="AF33" s="39" t="s">
        <v>580</v>
      </c>
      <c r="AG33" s="44"/>
      <c r="AH33" s="41">
        <v>700</v>
      </c>
      <c r="AI33" s="41"/>
      <c r="AJ33" s="90"/>
      <c r="AK33" s="54"/>
      <c r="AL33" s="54"/>
      <c r="AM33" s="54"/>
      <c r="AN33" s="54"/>
      <c r="AO33" s="54"/>
      <c r="AP33" s="54"/>
      <c r="AQ33" s="54"/>
      <c r="AR33" s="54"/>
      <c r="AS33" s="54"/>
      <c r="AT33" s="54"/>
      <c r="AU33" s="91"/>
    </row>
    <row r="34" spans="1:47" ht="49.5" customHeight="1">
      <c r="A34" s="356"/>
      <c r="B34" s="39" t="s">
        <v>315</v>
      </c>
      <c r="C34" s="44"/>
      <c r="D34" s="41">
        <v>700</v>
      </c>
      <c r="E34" s="41"/>
      <c r="F34" s="340" t="s">
        <v>195</v>
      </c>
      <c r="G34" s="39" t="s">
        <v>344</v>
      </c>
      <c r="H34" s="44"/>
      <c r="I34" s="41">
        <v>700</v>
      </c>
      <c r="J34" s="41">
        <v>600</v>
      </c>
      <c r="K34" s="321"/>
      <c r="L34" s="39" t="s">
        <v>243</v>
      </c>
      <c r="M34" s="39" t="s">
        <v>351</v>
      </c>
      <c r="N34" s="40">
        <v>600</v>
      </c>
      <c r="O34" s="40">
        <v>400</v>
      </c>
      <c r="P34" s="438"/>
      <c r="Q34" s="222" t="s">
        <v>551</v>
      </c>
      <c r="R34" s="39" t="s">
        <v>327</v>
      </c>
      <c r="S34" s="41"/>
      <c r="T34" s="221"/>
      <c r="U34" s="421" t="s">
        <v>201</v>
      </c>
      <c r="V34" s="42" t="s">
        <v>353</v>
      </c>
      <c r="W34" s="43"/>
      <c r="X34" s="41">
        <v>940</v>
      </c>
      <c r="Y34" s="41">
        <v>940</v>
      </c>
      <c r="Z34" s="90"/>
      <c r="AA34" s="54"/>
      <c r="AB34" s="54"/>
      <c r="AC34" s="54"/>
      <c r="AD34" s="54"/>
      <c r="AE34" s="416"/>
      <c r="AF34" s="39" t="s">
        <v>581</v>
      </c>
      <c r="AG34" s="44"/>
      <c r="AH34" s="41">
        <v>660</v>
      </c>
      <c r="AI34" s="41"/>
      <c r="AJ34" s="90"/>
      <c r="AK34" s="54"/>
      <c r="AL34" s="54"/>
      <c r="AM34" s="54"/>
      <c r="AN34" s="54"/>
      <c r="AO34" s="54"/>
      <c r="AP34" s="54"/>
      <c r="AQ34" s="54"/>
      <c r="AR34" s="54"/>
      <c r="AS34" s="54"/>
      <c r="AT34" s="54"/>
      <c r="AU34" s="91"/>
    </row>
    <row r="35" spans="1:47" ht="63.75" customHeight="1">
      <c r="A35" s="356"/>
      <c r="B35" s="39" t="s">
        <v>181</v>
      </c>
      <c r="C35" s="44"/>
      <c r="D35" s="41">
        <v>525</v>
      </c>
      <c r="E35" s="41">
        <v>420</v>
      </c>
      <c r="F35" s="341"/>
      <c r="G35" s="39" t="s">
        <v>347</v>
      </c>
      <c r="H35" s="44"/>
      <c r="I35" s="41">
        <v>600</v>
      </c>
      <c r="J35" s="41">
        <v>530</v>
      </c>
      <c r="K35" s="321"/>
      <c r="L35" s="39" t="s">
        <v>243</v>
      </c>
      <c r="M35" s="39" t="s">
        <v>355</v>
      </c>
      <c r="N35" s="40">
        <v>600</v>
      </c>
      <c r="O35" s="40"/>
      <c r="P35" s="438"/>
      <c r="Q35" s="222" t="s">
        <v>551</v>
      </c>
      <c r="R35" s="39" t="s">
        <v>331</v>
      </c>
      <c r="S35" s="41"/>
      <c r="T35" s="221"/>
      <c r="U35" s="422"/>
      <c r="V35" s="42" t="s">
        <v>356</v>
      </c>
      <c r="W35" s="43"/>
      <c r="X35" s="41">
        <v>940</v>
      </c>
      <c r="Y35" s="41">
        <v>940</v>
      </c>
      <c r="Z35" s="90"/>
      <c r="AA35" s="54"/>
      <c r="AB35" s="54"/>
      <c r="AC35" s="54"/>
      <c r="AD35" s="54"/>
      <c r="AE35" s="416"/>
      <c r="AF35" s="39" t="s">
        <v>582</v>
      </c>
      <c r="AG35" s="44"/>
      <c r="AH35" s="41">
        <v>700</v>
      </c>
      <c r="AI35" s="41"/>
      <c r="AJ35" s="90"/>
      <c r="AK35" s="54"/>
      <c r="AL35" s="54"/>
      <c r="AM35" s="54"/>
      <c r="AN35" s="54"/>
      <c r="AO35" s="54"/>
      <c r="AP35" s="54"/>
      <c r="AQ35" s="54"/>
      <c r="AR35" s="54"/>
      <c r="AS35" s="54"/>
      <c r="AT35" s="54"/>
      <c r="AU35" s="91"/>
    </row>
    <row r="36" spans="1:47" ht="61.5" customHeight="1">
      <c r="A36" s="357"/>
      <c r="B36" s="39" t="s">
        <v>222</v>
      </c>
      <c r="C36" s="44"/>
      <c r="D36" s="41">
        <v>525</v>
      </c>
      <c r="E36" s="41">
        <v>420</v>
      </c>
      <c r="F36" s="342" t="s">
        <v>523</v>
      </c>
      <c r="G36" s="42" t="s">
        <v>183</v>
      </c>
      <c r="H36" s="42"/>
      <c r="I36" s="45">
        <v>1100</v>
      </c>
      <c r="J36" s="45">
        <v>1100</v>
      </c>
      <c r="K36" s="321"/>
      <c r="L36" s="39" t="s">
        <v>243</v>
      </c>
      <c r="M36" s="39" t="s">
        <v>357</v>
      </c>
      <c r="N36" s="231"/>
      <c r="O36" s="231"/>
      <c r="P36" s="438"/>
      <c r="Q36" s="222" t="s">
        <v>551</v>
      </c>
      <c r="R36" s="39" t="s">
        <v>335</v>
      </c>
      <c r="S36" s="41"/>
      <c r="T36" s="221"/>
      <c r="U36" s="422"/>
      <c r="V36" s="42" t="s">
        <v>358</v>
      </c>
      <c r="W36" s="43"/>
      <c r="X36" s="41">
        <v>940</v>
      </c>
      <c r="Y36" s="41">
        <v>940</v>
      </c>
      <c r="Z36" s="90"/>
      <c r="AA36" s="54"/>
      <c r="AB36" s="54"/>
      <c r="AC36" s="54"/>
      <c r="AD36" s="54"/>
      <c r="AE36" s="416"/>
      <c r="AF36" s="39" t="s">
        <v>583</v>
      </c>
      <c r="AG36" s="44"/>
      <c r="AH36" s="41">
        <v>700</v>
      </c>
      <c r="AI36" s="41"/>
      <c r="AJ36" s="90"/>
      <c r="AK36" s="54"/>
      <c r="AL36" s="54"/>
      <c r="AM36" s="54"/>
      <c r="AN36" s="54"/>
      <c r="AO36" s="54"/>
      <c r="AP36" s="54"/>
      <c r="AQ36" s="54"/>
      <c r="AR36" s="54"/>
      <c r="AS36" s="54"/>
      <c r="AT36" s="54"/>
      <c r="AU36" s="91"/>
    </row>
    <row r="37" spans="1:47" ht="117.75" customHeight="1">
      <c r="A37" s="358" t="s">
        <v>523</v>
      </c>
      <c r="B37" s="42" t="s">
        <v>181</v>
      </c>
      <c r="C37" s="42"/>
      <c r="D37" s="45">
        <v>840</v>
      </c>
      <c r="E37" s="45">
        <v>840</v>
      </c>
      <c r="F37" s="343"/>
      <c r="G37" s="42" t="s">
        <v>354</v>
      </c>
      <c r="H37" s="42"/>
      <c r="I37" s="45">
        <v>1100</v>
      </c>
      <c r="J37" s="40"/>
      <c r="K37" s="321"/>
      <c r="L37" s="39" t="s">
        <v>360</v>
      </c>
      <c r="M37" s="39" t="s">
        <v>360</v>
      </c>
      <c r="N37" s="40">
        <v>600</v>
      </c>
      <c r="O37" s="40">
        <v>400</v>
      </c>
      <c r="P37" s="438"/>
      <c r="Q37" s="39" t="s">
        <v>552</v>
      </c>
      <c r="R37" s="39" t="s">
        <v>341</v>
      </c>
      <c r="S37" s="41"/>
      <c r="T37" s="41"/>
      <c r="U37" s="422"/>
      <c r="V37" s="42" t="s">
        <v>361</v>
      </c>
      <c r="W37" s="43"/>
      <c r="X37" s="41">
        <v>940</v>
      </c>
      <c r="Y37" s="41">
        <v>940</v>
      </c>
      <c r="Z37" s="90"/>
      <c r="AA37" s="54"/>
      <c r="AB37" s="54"/>
      <c r="AC37" s="54"/>
      <c r="AD37" s="54"/>
      <c r="AE37" s="416"/>
      <c r="AF37" s="39" t="s">
        <v>584</v>
      </c>
      <c r="AG37" s="44"/>
      <c r="AH37" s="41"/>
      <c r="AI37" s="41"/>
      <c r="AJ37" s="90"/>
      <c r="AK37" s="54"/>
      <c r="AL37" s="54"/>
      <c r="AM37" s="54"/>
      <c r="AN37" s="54"/>
      <c r="AO37" s="54"/>
      <c r="AP37" s="54"/>
      <c r="AQ37" s="54"/>
      <c r="AR37" s="54"/>
      <c r="AS37" s="54"/>
      <c r="AT37" s="54"/>
      <c r="AU37" s="91"/>
    </row>
    <row r="38" spans="1:47" ht="107.25" customHeight="1">
      <c r="A38" s="359"/>
      <c r="B38" s="42" t="s">
        <v>222</v>
      </c>
      <c r="C38" s="42"/>
      <c r="D38" s="45">
        <v>550</v>
      </c>
      <c r="E38" s="45">
        <v>550</v>
      </c>
      <c r="F38" s="344" t="s">
        <v>58</v>
      </c>
      <c r="G38" s="44" t="s">
        <v>183</v>
      </c>
      <c r="H38" s="44"/>
      <c r="I38" s="47">
        <v>840</v>
      </c>
      <c r="J38" s="47">
        <v>840</v>
      </c>
      <c r="K38" s="322"/>
      <c r="L38" s="222" t="s">
        <v>360</v>
      </c>
      <c r="M38" s="232" t="s">
        <v>530</v>
      </c>
      <c r="N38" s="233">
        <v>900</v>
      </c>
      <c r="P38" s="438"/>
      <c r="Q38" s="222" t="s">
        <v>552</v>
      </c>
      <c r="R38" s="39" t="s">
        <v>343</v>
      </c>
      <c r="S38" s="41"/>
      <c r="T38" s="41"/>
      <c r="U38" s="422"/>
      <c r="V38" s="232" t="s">
        <v>561</v>
      </c>
      <c r="W38" s="43"/>
      <c r="X38" s="41"/>
      <c r="Y38" s="41"/>
      <c r="Z38" s="89"/>
      <c r="AA38" s="54"/>
      <c r="AB38" s="54"/>
      <c r="AC38" s="54"/>
      <c r="AD38" s="54"/>
      <c r="AE38" s="416"/>
      <c r="AF38" s="44" t="s">
        <v>585</v>
      </c>
      <c r="AG38" s="44"/>
      <c r="AH38" s="41"/>
      <c r="AI38" s="41"/>
      <c r="AJ38" s="90"/>
      <c r="AK38" s="54"/>
      <c r="AL38" s="54"/>
      <c r="AM38" s="54"/>
      <c r="AN38" s="54"/>
      <c r="AO38" s="54"/>
      <c r="AP38" s="54"/>
      <c r="AQ38" s="54"/>
      <c r="AR38" s="54"/>
      <c r="AS38" s="54"/>
      <c r="AT38" s="54"/>
      <c r="AU38" s="91"/>
    </row>
    <row r="39" spans="1:47" ht="99" customHeight="1">
      <c r="A39" s="360"/>
      <c r="B39" s="42" t="s">
        <v>241</v>
      </c>
      <c r="C39" s="42"/>
      <c r="D39" s="45">
        <v>800</v>
      </c>
      <c r="E39" s="45">
        <v>800</v>
      </c>
      <c r="F39" s="345"/>
      <c r="G39" s="39" t="s">
        <v>359</v>
      </c>
      <c r="H39" s="44"/>
      <c r="I39" s="47">
        <v>800</v>
      </c>
      <c r="J39" s="47">
        <v>800</v>
      </c>
      <c r="K39" s="323" t="s">
        <v>195</v>
      </c>
      <c r="L39" s="43" t="s">
        <v>243</v>
      </c>
      <c r="N39" s="41">
        <v>700</v>
      </c>
      <c r="O39" s="41">
        <v>650</v>
      </c>
      <c r="P39" s="438"/>
      <c r="Q39" s="222" t="s">
        <v>552</v>
      </c>
      <c r="R39" s="39" t="s">
        <v>345</v>
      </c>
      <c r="S39" s="41"/>
      <c r="T39" s="41"/>
      <c r="U39" s="422"/>
      <c r="V39" s="42" t="s">
        <v>365</v>
      </c>
      <c r="W39" s="42"/>
      <c r="X39" s="41">
        <v>980</v>
      </c>
      <c r="Y39" s="41">
        <v>980</v>
      </c>
      <c r="Z39" s="89"/>
      <c r="AA39" s="54"/>
      <c r="AB39" s="54"/>
      <c r="AC39" s="54"/>
      <c r="AD39" s="54"/>
      <c r="AE39" s="417" t="s">
        <v>366</v>
      </c>
      <c r="AF39" s="42" t="s">
        <v>367</v>
      </c>
      <c r="AG39" s="42"/>
      <c r="AH39" s="45">
        <v>800</v>
      </c>
      <c r="AI39" s="45"/>
      <c r="AJ39" s="100"/>
      <c r="AK39" s="54"/>
      <c r="AL39" s="54"/>
      <c r="AM39" s="54"/>
      <c r="AN39" s="54"/>
      <c r="AO39" s="54"/>
      <c r="AP39" s="54"/>
      <c r="AQ39" s="54"/>
      <c r="AR39" s="54"/>
      <c r="AS39" s="54"/>
      <c r="AT39" s="54"/>
      <c r="AU39" s="91"/>
    </row>
    <row r="40" spans="1:47" ht="96.75" customHeight="1">
      <c r="A40" s="361" t="s">
        <v>58</v>
      </c>
      <c r="B40" s="39" t="s">
        <v>362</v>
      </c>
      <c r="C40" s="46"/>
      <c r="D40" s="47">
        <v>800</v>
      </c>
      <c r="E40" s="47">
        <v>800</v>
      </c>
      <c r="F40" s="346" t="s">
        <v>214</v>
      </c>
      <c r="G40" s="44" t="s">
        <v>183</v>
      </c>
      <c r="H40" s="44"/>
      <c r="I40" s="40">
        <v>960</v>
      </c>
      <c r="J40" s="221">
        <v>960</v>
      </c>
      <c r="K40" s="324"/>
      <c r="L40" s="42" t="s">
        <v>185</v>
      </c>
      <c r="M40" s="43"/>
      <c r="N40" s="41">
        <v>700</v>
      </c>
      <c r="O40" s="41">
        <v>560</v>
      </c>
      <c r="P40" s="438"/>
      <c r="Q40" s="222" t="s">
        <v>552</v>
      </c>
      <c r="R40" s="39" t="s">
        <v>349</v>
      </c>
      <c r="S40" s="41"/>
      <c r="T40" s="41"/>
      <c r="U40" s="422"/>
      <c r="V40" s="244" t="s">
        <v>563</v>
      </c>
      <c r="W40" s="43"/>
      <c r="X40" s="41"/>
      <c r="Y40" s="41"/>
      <c r="Z40" s="89"/>
      <c r="AA40" s="54"/>
      <c r="AB40" s="54"/>
      <c r="AC40" s="54"/>
      <c r="AD40" s="54"/>
      <c r="AE40" s="417"/>
      <c r="AF40" s="42" t="s">
        <v>203</v>
      </c>
      <c r="AG40" s="42"/>
      <c r="AH40" s="45">
        <v>700</v>
      </c>
      <c r="AI40" s="45"/>
      <c r="AJ40" s="100"/>
      <c r="AK40" s="54"/>
      <c r="AL40" s="54"/>
      <c r="AM40" s="54"/>
      <c r="AN40" s="54"/>
      <c r="AO40" s="54"/>
      <c r="AP40" s="54"/>
      <c r="AQ40" s="54"/>
      <c r="AR40" s="54"/>
      <c r="AS40" s="54"/>
      <c r="AT40" s="54"/>
      <c r="AU40" s="91"/>
    </row>
    <row r="41" spans="1:47" ht="87" customHeight="1">
      <c r="A41" s="362"/>
      <c r="B41" s="39" t="s">
        <v>295</v>
      </c>
      <c r="C41" s="46"/>
      <c r="D41" s="47">
        <v>940</v>
      </c>
      <c r="E41" s="47">
        <v>940</v>
      </c>
      <c r="F41" s="347"/>
      <c r="G41" s="39" t="s">
        <v>363</v>
      </c>
      <c r="H41" s="44"/>
      <c r="I41" s="40">
        <v>1100</v>
      </c>
      <c r="J41" s="221">
        <v>1100</v>
      </c>
      <c r="K41" s="324"/>
      <c r="L41" s="42" t="s">
        <v>360</v>
      </c>
      <c r="M41" s="43"/>
      <c r="N41" s="41">
        <v>700</v>
      </c>
      <c r="O41" s="41"/>
      <c r="P41" s="439"/>
      <c r="Q41" s="222" t="s">
        <v>552</v>
      </c>
      <c r="R41" s="39" t="s">
        <v>352</v>
      </c>
      <c r="S41" s="41"/>
      <c r="T41" s="41"/>
      <c r="U41" s="422"/>
      <c r="V41" s="43" t="s">
        <v>369</v>
      </c>
      <c r="W41" s="43"/>
      <c r="X41" s="41">
        <v>940</v>
      </c>
      <c r="Y41" s="41">
        <v>940</v>
      </c>
      <c r="Z41" s="90"/>
      <c r="AA41" s="54"/>
      <c r="AB41" s="54"/>
      <c r="AC41" s="54"/>
      <c r="AD41" s="54"/>
      <c r="AE41" s="417"/>
      <c r="AF41" s="42" t="s">
        <v>256</v>
      </c>
      <c r="AG41" s="42"/>
      <c r="AH41" s="45">
        <v>900</v>
      </c>
      <c r="AI41" s="45">
        <v>900</v>
      </c>
      <c r="AJ41" s="100"/>
      <c r="AK41" s="54"/>
      <c r="AL41" s="54"/>
      <c r="AM41" s="54"/>
      <c r="AN41" s="54"/>
      <c r="AO41" s="54"/>
      <c r="AP41" s="54"/>
      <c r="AQ41" s="54"/>
      <c r="AR41" s="54"/>
      <c r="AS41" s="54"/>
      <c r="AT41" s="54"/>
      <c r="AU41" s="91"/>
    </row>
    <row r="42" spans="1:47" ht="73.5" customHeight="1">
      <c r="A42" s="362"/>
      <c r="B42" s="39" t="s">
        <v>300</v>
      </c>
      <c r="C42" s="46"/>
      <c r="D42" s="47">
        <v>900</v>
      </c>
      <c r="E42" s="47">
        <v>900</v>
      </c>
      <c r="F42" s="348" t="s">
        <v>100</v>
      </c>
      <c r="G42" s="43" t="s">
        <v>183</v>
      </c>
      <c r="H42" s="43"/>
      <c r="I42" s="41">
        <v>500</v>
      </c>
      <c r="J42" s="41"/>
      <c r="K42" s="325"/>
      <c r="L42" s="42" t="s">
        <v>541</v>
      </c>
      <c r="M42" s="43"/>
      <c r="N42" s="41"/>
      <c r="O42" s="41"/>
      <c r="P42" s="340" t="s">
        <v>195</v>
      </c>
      <c r="Q42" s="222" t="s">
        <v>273</v>
      </c>
      <c r="R42" s="222"/>
      <c r="S42" s="41"/>
      <c r="T42" s="41"/>
      <c r="U42" s="422"/>
      <c r="V42" s="42" t="s">
        <v>370</v>
      </c>
      <c r="W42" s="43"/>
      <c r="X42" s="41">
        <v>940</v>
      </c>
      <c r="Y42" s="41">
        <v>940</v>
      </c>
      <c r="Z42" s="90"/>
      <c r="AA42" s="54"/>
      <c r="AB42" s="54"/>
      <c r="AC42" s="54"/>
      <c r="AD42" s="54"/>
      <c r="AE42" s="314" t="s">
        <v>373</v>
      </c>
      <c r="AF42" s="314"/>
      <c r="AG42" s="314"/>
      <c r="AH42" s="86">
        <f>AVERAGE(AH7:AH41)</f>
        <v>858</v>
      </c>
      <c r="AI42" s="86">
        <f>AVERAGE(AI7:AI41)</f>
        <v>737</v>
      </c>
      <c r="AJ42" s="101"/>
      <c r="AK42" s="54"/>
      <c r="AL42" s="54"/>
      <c r="AM42" s="54"/>
      <c r="AN42" s="54"/>
      <c r="AO42" s="54"/>
      <c r="AP42" s="54"/>
      <c r="AQ42" s="54"/>
      <c r="AR42" s="54"/>
      <c r="AS42" s="54"/>
      <c r="AT42" s="54"/>
      <c r="AU42" s="91"/>
    </row>
    <row r="43" spans="1:47" ht="99.75">
      <c r="A43" s="362"/>
      <c r="B43" s="39" t="s">
        <v>315</v>
      </c>
      <c r="C43" s="46"/>
      <c r="D43" s="47">
        <v>900</v>
      </c>
      <c r="E43" s="47">
        <v>900</v>
      </c>
      <c r="F43" s="349"/>
      <c r="G43" s="42" t="s">
        <v>368</v>
      </c>
      <c r="H43" s="43"/>
      <c r="I43" s="41">
        <v>500</v>
      </c>
      <c r="J43" s="41"/>
      <c r="K43" s="234" t="s">
        <v>523</v>
      </c>
      <c r="L43" s="42" t="s">
        <v>243</v>
      </c>
      <c r="M43" s="42"/>
      <c r="N43" s="45">
        <v>1000</v>
      </c>
      <c r="O43" s="40"/>
      <c r="P43" s="440"/>
      <c r="Q43" s="222" t="s">
        <v>340</v>
      </c>
      <c r="R43" s="222"/>
      <c r="S43" s="41"/>
      <c r="T43" s="41"/>
      <c r="U43" s="423"/>
      <c r="V43" s="43" t="s">
        <v>372</v>
      </c>
      <c r="W43" s="43"/>
      <c r="X43" s="41">
        <v>940</v>
      </c>
      <c r="Y43" s="41">
        <v>940</v>
      </c>
      <c r="Z43" s="90"/>
      <c r="AA43" s="54"/>
      <c r="AB43" s="54"/>
      <c r="AC43" s="54"/>
      <c r="AD43" s="54"/>
      <c r="AE43" s="317" t="s">
        <v>288</v>
      </c>
      <c r="AF43" s="317"/>
      <c r="AG43" s="317"/>
      <c r="AH43" s="87">
        <v>858</v>
      </c>
      <c r="AI43" s="87">
        <v>737</v>
      </c>
      <c r="AJ43" s="102"/>
      <c r="AK43" s="54"/>
      <c r="AL43" s="54"/>
      <c r="AM43" s="54"/>
      <c r="AN43" s="54"/>
      <c r="AO43" s="54"/>
      <c r="AP43" s="54"/>
      <c r="AQ43" s="54"/>
      <c r="AR43" s="54"/>
      <c r="AS43" s="54"/>
      <c r="AT43" s="54"/>
      <c r="AU43" s="91"/>
    </row>
    <row r="44" spans="1:47" ht="53.25" customHeight="1">
      <c r="A44" s="362"/>
      <c r="B44" s="39" t="s">
        <v>248</v>
      </c>
      <c r="C44" s="46"/>
      <c r="D44" s="47">
        <v>900</v>
      </c>
      <c r="E44" s="47">
        <v>900</v>
      </c>
      <c r="F44" s="350" t="s">
        <v>201</v>
      </c>
      <c r="G44" s="43" t="s">
        <v>183</v>
      </c>
      <c r="H44" s="43"/>
      <c r="I44" s="41">
        <v>900</v>
      </c>
      <c r="J44" s="41">
        <v>900</v>
      </c>
      <c r="K44" s="326" t="s">
        <v>58</v>
      </c>
      <c r="L44" s="44" t="s">
        <v>243</v>
      </c>
      <c r="M44" s="46"/>
      <c r="N44" s="47">
        <v>840</v>
      </c>
      <c r="O44" s="47">
        <v>840</v>
      </c>
      <c r="P44" s="440"/>
      <c r="Q44" s="222" t="s">
        <v>187</v>
      </c>
      <c r="R44" s="222"/>
      <c r="S44" s="41">
        <v>700</v>
      </c>
      <c r="T44" s="41">
        <v>600</v>
      </c>
      <c r="U44" s="335" t="s">
        <v>374</v>
      </c>
      <c r="V44" s="39" t="s">
        <v>169</v>
      </c>
      <c r="W44" s="39"/>
      <c r="X44" s="40">
        <v>1200</v>
      </c>
      <c r="Y44" s="40">
        <v>800</v>
      </c>
      <c r="Z44" s="90"/>
      <c r="AA44" s="54"/>
      <c r="AB44" s="54"/>
      <c r="AC44" s="54"/>
      <c r="AD44" s="54"/>
      <c r="AE44" s="54"/>
      <c r="AF44" s="54"/>
      <c r="AG44" s="54"/>
      <c r="AH44" s="54"/>
      <c r="AI44" s="54"/>
      <c r="AJ44" s="54"/>
      <c r="AK44" s="54"/>
      <c r="AL44" s="54"/>
      <c r="AM44" s="54"/>
      <c r="AN44" s="54"/>
      <c r="AO44" s="54"/>
      <c r="AP44" s="54"/>
      <c r="AQ44" s="54"/>
      <c r="AR44" s="54"/>
      <c r="AS44" s="54"/>
      <c r="AT44" s="54"/>
      <c r="AU44" s="91"/>
    </row>
    <row r="45" spans="1:47" ht="36.75" customHeight="1">
      <c r="A45" s="362"/>
      <c r="B45" s="39" t="s">
        <v>181</v>
      </c>
      <c r="C45" s="46"/>
      <c r="D45" s="41">
        <v>800</v>
      </c>
      <c r="E45" s="41">
        <v>800</v>
      </c>
      <c r="F45" s="351"/>
      <c r="G45" s="42" t="s">
        <v>359</v>
      </c>
      <c r="H45" s="43"/>
      <c r="I45" s="41">
        <v>900</v>
      </c>
      <c r="J45" s="41">
        <v>900</v>
      </c>
      <c r="K45" s="327"/>
      <c r="L45" s="39" t="s">
        <v>185</v>
      </c>
      <c r="M45" s="46"/>
      <c r="N45" s="47">
        <v>800</v>
      </c>
      <c r="O45" s="47">
        <v>800</v>
      </c>
      <c r="P45" s="440"/>
      <c r="Q45" s="222" t="s">
        <v>323</v>
      </c>
      <c r="R45" s="222"/>
      <c r="S45" s="41"/>
      <c r="T45" s="41"/>
      <c r="U45" s="424"/>
      <c r="V45" s="39" t="s">
        <v>189</v>
      </c>
      <c r="W45" s="39"/>
      <c r="X45" s="40">
        <v>1500</v>
      </c>
      <c r="Y45" s="40">
        <v>1050</v>
      </c>
      <c r="Z45" s="90"/>
      <c r="AA45" s="54"/>
      <c r="AB45" s="54"/>
      <c r="AC45" s="54"/>
      <c r="AD45" s="54"/>
      <c r="AE45" s="54"/>
      <c r="AF45" s="54"/>
      <c r="AG45" s="54"/>
      <c r="AH45" s="54"/>
      <c r="AI45" s="54"/>
      <c r="AJ45" s="54"/>
      <c r="AK45" s="54"/>
      <c r="AL45" s="54"/>
      <c r="AM45" s="54"/>
      <c r="AN45" s="54"/>
      <c r="AO45" s="54"/>
      <c r="AP45" s="54"/>
      <c r="AQ45" s="54"/>
      <c r="AR45" s="54"/>
      <c r="AS45" s="54"/>
      <c r="AT45" s="54"/>
      <c r="AU45" s="91"/>
    </row>
    <row r="46" spans="1:47" ht="41.25" customHeight="1">
      <c r="A46" s="362"/>
      <c r="B46" s="39" t="s">
        <v>222</v>
      </c>
      <c r="C46" s="46"/>
      <c r="D46" s="41">
        <v>800</v>
      </c>
      <c r="E46" s="41">
        <v>800</v>
      </c>
      <c r="F46" s="352" t="s">
        <v>374</v>
      </c>
      <c r="G46" s="39" t="s">
        <v>183</v>
      </c>
      <c r="H46" s="39"/>
      <c r="I46" s="40">
        <v>493</v>
      </c>
      <c r="J46" s="40"/>
      <c r="K46" s="327"/>
      <c r="L46" s="44" t="s">
        <v>360</v>
      </c>
      <c r="M46" s="46"/>
      <c r="N46" s="47">
        <v>800</v>
      </c>
      <c r="O46" s="47">
        <v>800</v>
      </c>
      <c r="P46" s="341"/>
      <c r="Q46" s="222" t="s">
        <v>364</v>
      </c>
      <c r="R46" s="222"/>
      <c r="S46" s="41">
        <v>700</v>
      </c>
      <c r="T46" s="41">
        <v>570</v>
      </c>
      <c r="U46" s="336"/>
      <c r="V46" s="238" t="s">
        <v>564</v>
      </c>
      <c r="W46" s="39"/>
      <c r="X46" s="40"/>
      <c r="Y46" s="40"/>
      <c r="Z46" s="90"/>
      <c r="AA46" s="54"/>
      <c r="AB46" s="54"/>
      <c r="AC46" s="54"/>
      <c r="AD46" s="54"/>
      <c r="AE46" s="54"/>
      <c r="AF46" s="54"/>
      <c r="AG46" s="54"/>
      <c r="AH46" s="54"/>
      <c r="AI46" s="54"/>
      <c r="AJ46" s="54"/>
      <c r="AK46" s="54"/>
      <c r="AL46" s="54"/>
      <c r="AM46" s="54"/>
      <c r="AN46" s="54"/>
      <c r="AO46" s="54"/>
      <c r="AP46" s="54"/>
      <c r="AQ46" s="54"/>
      <c r="AR46" s="54"/>
      <c r="AS46" s="54"/>
      <c r="AT46" s="54"/>
      <c r="AU46" s="91"/>
    </row>
    <row r="47" spans="1:47" ht="98.25" customHeight="1">
      <c r="A47" s="363"/>
      <c r="B47" s="39" t="s">
        <v>241</v>
      </c>
      <c r="C47" s="46"/>
      <c r="D47" s="41">
        <v>800</v>
      </c>
      <c r="E47" s="41">
        <v>800</v>
      </c>
      <c r="F47" s="353"/>
      <c r="G47" s="39" t="s">
        <v>375</v>
      </c>
      <c r="H47" s="39"/>
      <c r="I47" s="221">
        <v>493</v>
      </c>
      <c r="J47" s="40"/>
      <c r="K47" s="328"/>
      <c r="L47" s="39" t="s">
        <v>541</v>
      </c>
      <c r="M47" s="46"/>
      <c r="N47" s="47"/>
      <c r="O47" s="47"/>
      <c r="P47" s="234" t="s">
        <v>523</v>
      </c>
      <c r="Q47" s="238" t="s">
        <v>552</v>
      </c>
      <c r="R47" s="44"/>
      <c r="S47" s="41"/>
      <c r="T47" s="41"/>
      <c r="U47" s="425" t="s">
        <v>211</v>
      </c>
      <c r="V47" s="39" t="s">
        <v>378</v>
      </c>
      <c r="W47" s="44"/>
      <c r="X47" s="41">
        <v>650</v>
      </c>
      <c r="Y47" s="41">
        <v>550</v>
      </c>
      <c r="Z47" s="88"/>
      <c r="AA47" s="54"/>
      <c r="AB47" s="54"/>
      <c r="AC47" s="54"/>
      <c r="AD47" s="54"/>
      <c r="AE47" s="54"/>
      <c r="AF47" s="54"/>
      <c r="AG47" s="54"/>
      <c r="AH47" s="54"/>
      <c r="AI47" s="54"/>
      <c r="AJ47" s="54"/>
      <c r="AK47" s="54"/>
      <c r="AL47" s="54"/>
      <c r="AM47" s="54"/>
      <c r="AN47" s="54"/>
      <c r="AO47" s="54"/>
      <c r="AP47" s="54"/>
      <c r="AQ47" s="54"/>
      <c r="AR47" s="54"/>
      <c r="AS47" s="54"/>
      <c r="AT47" s="54"/>
      <c r="AU47" s="91"/>
    </row>
    <row r="48" spans="1:47" ht="89.25" customHeight="1">
      <c r="A48" s="372" t="s">
        <v>214</v>
      </c>
      <c r="B48" s="39" t="s">
        <v>318</v>
      </c>
      <c r="C48" s="39"/>
      <c r="D48" s="40">
        <v>960</v>
      </c>
      <c r="E48" s="221">
        <v>960</v>
      </c>
      <c r="F48" s="340" t="s">
        <v>376</v>
      </c>
      <c r="G48" s="39" t="s">
        <v>344</v>
      </c>
      <c r="H48" s="39"/>
      <c r="I48" s="40">
        <v>850</v>
      </c>
      <c r="J48" s="221">
        <v>850</v>
      </c>
      <c r="K48" s="329" t="s">
        <v>214</v>
      </c>
      <c r="L48" s="60" t="s">
        <v>243</v>
      </c>
      <c r="M48" s="60"/>
      <c r="N48" s="40">
        <v>960</v>
      </c>
      <c r="O48" s="221">
        <v>960</v>
      </c>
      <c r="P48" s="311" t="s">
        <v>58</v>
      </c>
      <c r="Q48" s="238" t="s">
        <v>235</v>
      </c>
      <c r="R48" s="44"/>
      <c r="S48" s="41">
        <v>940</v>
      </c>
      <c r="T48" s="41">
        <v>940</v>
      </c>
      <c r="U48" s="426"/>
      <c r="V48" s="39" t="s">
        <v>381</v>
      </c>
      <c r="W48" s="44"/>
      <c r="X48" s="41">
        <v>750</v>
      </c>
      <c r="Y48" s="41">
        <v>600</v>
      </c>
      <c r="Z48" s="88"/>
      <c r="AA48" s="54"/>
      <c r="AB48" s="54"/>
      <c r="AC48" s="54"/>
      <c r="AD48" s="54"/>
      <c r="AE48" s="54"/>
      <c r="AF48" s="54"/>
      <c r="AG48" s="54"/>
      <c r="AH48" s="54"/>
      <c r="AI48" s="54"/>
      <c r="AJ48" s="54"/>
      <c r="AK48" s="54"/>
      <c r="AL48" s="54"/>
      <c r="AM48" s="54"/>
      <c r="AN48" s="54"/>
      <c r="AO48" s="54"/>
      <c r="AP48" s="54"/>
      <c r="AQ48" s="54"/>
      <c r="AR48" s="54"/>
      <c r="AS48" s="54"/>
      <c r="AT48" s="54"/>
      <c r="AU48" s="91"/>
    </row>
    <row r="49" spans="1:47" ht="132.75" customHeight="1">
      <c r="A49" s="373"/>
      <c r="B49" s="39" t="s">
        <v>295</v>
      </c>
      <c r="C49" s="44"/>
      <c r="D49" s="40">
        <v>1300</v>
      </c>
      <c r="E49" s="221">
        <v>1300</v>
      </c>
      <c r="F49" s="341"/>
      <c r="G49" s="39" t="s">
        <v>377</v>
      </c>
      <c r="H49" s="48"/>
      <c r="I49" s="221">
        <v>850</v>
      </c>
      <c r="J49" s="40"/>
      <c r="K49" s="330"/>
      <c r="L49" s="61" t="s">
        <v>380</v>
      </c>
      <c r="M49" s="62"/>
      <c r="N49" s="221">
        <v>960</v>
      </c>
      <c r="O49" s="40"/>
      <c r="P49" s="441"/>
      <c r="Q49" s="238" t="s">
        <v>551</v>
      </c>
      <c r="R49" s="44"/>
      <c r="S49" s="41"/>
      <c r="T49" s="41"/>
      <c r="U49" s="426"/>
      <c r="V49" s="238" t="s">
        <v>565</v>
      </c>
      <c r="W49" s="44"/>
      <c r="X49" s="41"/>
      <c r="Y49" s="41"/>
      <c r="Z49" s="88"/>
      <c r="AA49" s="54"/>
      <c r="AB49" s="54"/>
      <c r="AC49" s="54"/>
      <c r="AD49" s="54"/>
      <c r="AE49" s="54"/>
      <c r="AF49" s="54"/>
      <c r="AG49" s="54"/>
      <c r="AH49" s="54"/>
      <c r="AI49" s="54"/>
      <c r="AJ49" s="54"/>
      <c r="AK49" s="54"/>
      <c r="AL49" s="54"/>
      <c r="AM49" s="54"/>
      <c r="AN49" s="54"/>
      <c r="AO49" s="54"/>
      <c r="AP49" s="54"/>
      <c r="AQ49" s="54"/>
      <c r="AR49" s="54"/>
      <c r="AS49" s="54"/>
      <c r="AT49" s="54"/>
      <c r="AU49" s="91"/>
    </row>
    <row r="50" spans="1:47" ht="112.5" customHeight="1">
      <c r="A50" s="373"/>
      <c r="B50" s="39" t="s">
        <v>300</v>
      </c>
      <c r="C50" s="39"/>
      <c r="D50" s="40">
        <v>1000</v>
      </c>
      <c r="E50" s="40"/>
      <c r="F50" s="49" t="s">
        <v>379</v>
      </c>
      <c r="G50" s="39" t="s">
        <v>529</v>
      </c>
      <c r="H50" s="48"/>
      <c r="I50" s="40">
        <v>800</v>
      </c>
      <c r="J50" s="40"/>
      <c r="K50" s="331"/>
      <c r="L50" s="44" t="s">
        <v>360</v>
      </c>
      <c r="M50" s="44"/>
      <c r="N50" s="221">
        <v>960</v>
      </c>
      <c r="O50" s="221">
        <v>960</v>
      </c>
      <c r="P50" s="312"/>
      <c r="Q50" s="238" t="s">
        <v>553</v>
      </c>
      <c r="R50" s="39"/>
      <c r="S50" s="41">
        <v>900</v>
      </c>
      <c r="T50" s="41">
        <v>900</v>
      </c>
      <c r="U50" s="426"/>
      <c r="V50" s="238" t="s">
        <v>566</v>
      </c>
      <c r="W50" s="46"/>
      <c r="X50" s="41"/>
      <c r="Y50" s="41"/>
      <c r="Z50" s="88"/>
      <c r="AA50" s="54"/>
      <c r="AB50" s="54"/>
      <c r="AC50" s="54"/>
      <c r="AD50" s="54"/>
      <c r="AE50" s="54"/>
      <c r="AF50" s="54"/>
      <c r="AG50" s="54"/>
      <c r="AH50" s="54"/>
      <c r="AI50" s="54"/>
      <c r="AJ50" s="54"/>
      <c r="AK50" s="54"/>
      <c r="AL50" s="54"/>
      <c r="AM50" s="54"/>
      <c r="AN50" s="54"/>
      <c r="AO50" s="54"/>
      <c r="AP50" s="54"/>
      <c r="AQ50" s="54"/>
      <c r="AR50" s="54"/>
      <c r="AS50" s="54"/>
      <c r="AT50" s="54"/>
      <c r="AU50" s="91"/>
    </row>
    <row r="51" spans="1:47" ht="91.5" customHeight="1">
      <c r="A51" s="373"/>
      <c r="B51" s="39" t="s">
        <v>315</v>
      </c>
      <c r="C51" s="44"/>
      <c r="D51" s="40">
        <v>1000</v>
      </c>
      <c r="E51" s="221">
        <v>1000</v>
      </c>
      <c r="F51" s="311" t="s">
        <v>382</v>
      </c>
      <c r="G51" s="39" t="s">
        <v>383</v>
      </c>
      <c r="H51" s="48"/>
      <c r="I51" s="41">
        <v>1200</v>
      </c>
      <c r="J51" s="41"/>
      <c r="K51" s="332" t="s">
        <v>100</v>
      </c>
      <c r="L51" s="43" t="s">
        <v>243</v>
      </c>
      <c r="M51" s="46"/>
      <c r="N51" s="41">
        <v>600</v>
      </c>
      <c r="O51" s="41">
        <v>600</v>
      </c>
      <c r="P51" s="442" t="s">
        <v>214</v>
      </c>
      <c r="Q51" s="238" t="s">
        <v>550</v>
      </c>
      <c r="R51" s="44"/>
      <c r="S51" s="41"/>
      <c r="T51" s="41"/>
      <c r="U51" s="426"/>
      <c r="V51" s="238" t="s">
        <v>567</v>
      </c>
      <c r="W51" s="46"/>
      <c r="X51" s="41"/>
      <c r="Y51" s="41"/>
      <c r="Z51" s="88"/>
      <c r="AA51" s="54"/>
      <c r="AB51" s="54"/>
      <c r="AC51" s="54"/>
      <c r="AD51" s="54"/>
      <c r="AE51" s="54"/>
      <c r="AF51" s="54"/>
      <c r="AG51" s="54"/>
      <c r="AH51" s="54"/>
      <c r="AI51" s="54"/>
      <c r="AJ51" s="54"/>
      <c r="AK51" s="54"/>
      <c r="AL51" s="54"/>
      <c r="AM51" s="54"/>
      <c r="AN51" s="54"/>
      <c r="AO51" s="54"/>
      <c r="AP51" s="54"/>
      <c r="AQ51" s="54"/>
      <c r="AR51" s="54"/>
      <c r="AS51" s="54"/>
      <c r="AT51" s="54"/>
      <c r="AU51" s="91"/>
    </row>
    <row r="52" spans="1:47" ht="82.5" customHeight="1">
      <c r="A52" s="373"/>
      <c r="B52" s="39" t="s">
        <v>248</v>
      </c>
      <c r="C52" s="39"/>
      <c r="D52" s="40">
        <v>960</v>
      </c>
      <c r="E52" s="221">
        <v>960</v>
      </c>
      <c r="F52" s="312"/>
      <c r="G52" s="50" t="s">
        <v>384</v>
      </c>
      <c r="H52" s="44"/>
      <c r="I52" s="41">
        <v>1280</v>
      </c>
      <c r="J52" s="41">
        <v>1080</v>
      </c>
      <c r="K52" s="332"/>
      <c r="L52" s="42" t="s">
        <v>185</v>
      </c>
      <c r="M52" s="46"/>
      <c r="N52" s="41">
        <v>600</v>
      </c>
      <c r="O52" s="41"/>
      <c r="P52" s="443"/>
      <c r="Q52" s="232" t="s">
        <v>552</v>
      </c>
      <c r="R52" s="44"/>
      <c r="S52" s="47"/>
      <c r="T52" s="47"/>
      <c r="U52" s="427"/>
      <c r="V52" s="44" t="s">
        <v>388</v>
      </c>
      <c r="W52" s="46"/>
      <c r="X52" s="41">
        <v>1600</v>
      </c>
      <c r="Y52" s="41">
        <v>1300</v>
      </c>
      <c r="Z52" s="90"/>
      <c r="AA52" s="54"/>
      <c r="AB52" s="54"/>
      <c r="AC52" s="54"/>
      <c r="AD52" s="54"/>
      <c r="AE52" s="54"/>
      <c r="AF52" s="54"/>
      <c r="AG52" s="54"/>
      <c r="AH52" s="54"/>
      <c r="AI52" s="54"/>
      <c r="AJ52" s="54"/>
      <c r="AK52" s="54"/>
      <c r="AL52" s="54"/>
      <c r="AM52" s="54"/>
      <c r="AN52" s="54"/>
      <c r="AO52" s="54"/>
      <c r="AP52" s="54"/>
      <c r="AQ52" s="54"/>
      <c r="AR52" s="54"/>
      <c r="AS52" s="54"/>
      <c r="AT52" s="54"/>
      <c r="AU52" s="91"/>
    </row>
    <row r="53" spans="1:47" ht="56.25" customHeight="1">
      <c r="A53" s="373"/>
      <c r="B53" s="39" t="s">
        <v>181</v>
      </c>
      <c r="C53" s="44"/>
      <c r="D53" s="40">
        <v>850</v>
      </c>
      <c r="E53" s="221">
        <v>850</v>
      </c>
      <c r="F53" s="51" t="s">
        <v>385</v>
      </c>
      <c r="G53" s="42" t="s">
        <v>386</v>
      </c>
      <c r="H53" s="52"/>
      <c r="I53" s="45">
        <v>700</v>
      </c>
      <c r="J53" s="45">
        <v>700</v>
      </c>
      <c r="K53" s="332"/>
      <c r="L53" s="42" t="s">
        <v>541</v>
      </c>
      <c r="M53" s="46"/>
      <c r="N53" s="41"/>
      <c r="O53" s="41"/>
      <c r="P53" s="443"/>
      <c r="Q53" s="39" t="s">
        <v>235</v>
      </c>
      <c r="R53" s="46"/>
      <c r="S53" s="47">
        <v>960</v>
      </c>
      <c r="T53" s="47"/>
      <c r="U53" s="402" t="s">
        <v>390</v>
      </c>
      <c r="V53" s="42" t="s">
        <v>265</v>
      </c>
      <c r="W53" s="43"/>
      <c r="X53" s="47">
        <v>900</v>
      </c>
      <c r="Y53" s="47">
        <v>900</v>
      </c>
      <c r="Z53" s="90"/>
      <c r="AA53" s="54"/>
      <c r="AB53" s="54"/>
      <c r="AC53" s="54"/>
      <c r="AD53" s="54"/>
      <c r="AE53" s="54"/>
      <c r="AF53" s="54"/>
      <c r="AG53" s="54"/>
      <c r="AH53" s="54"/>
      <c r="AI53" s="54"/>
      <c r="AJ53" s="54"/>
      <c r="AK53" s="54"/>
      <c r="AL53" s="54"/>
      <c r="AM53" s="54"/>
      <c r="AN53" s="54"/>
      <c r="AO53" s="54"/>
      <c r="AP53" s="54"/>
      <c r="AQ53" s="54"/>
      <c r="AR53" s="54"/>
      <c r="AS53" s="54"/>
      <c r="AT53" s="54"/>
      <c r="AU53" s="91"/>
    </row>
    <row r="54" spans="1:47" ht="120.75" customHeight="1">
      <c r="A54" s="373"/>
      <c r="B54" s="222" t="s">
        <v>222</v>
      </c>
      <c r="C54" s="226"/>
      <c r="D54" s="221">
        <v>850</v>
      </c>
      <c r="E54" s="221">
        <v>850</v>
      </c>
      <c r="F54" s="318" t="s">
        <v>387</v>
      </c>
      <c r="G54" s="318"/>
      <c r="H54" s="319"/>
      <c r="I54" s="64">
        <f>AVERAGE(I7:I53)</f>
        <v>674.42857142857144</v>
      </c>
      <c r="J54" s="64">
        <f>AVERAGE(J7:J53)</f>
        <v>711.81818181818187</v>
      </c>
      <c r="K54" s="66" t="s">
        <v>389</v>
      </c>
      <c r="L54" s="235" t="s">
        <v>531</v>
      </c>
      <c r="M54" s="39"/>
      <c r="N54" s="40">
        <v>806</v>
      </c>
      <c r="O54" s="40">
        <v>592</v>
      </c>
      <c r="P54" s="443"/>
      <c r="Q54" s="238" t="s">
        <v>551</v>
      </c>
      <c r="R54" s="46"/>
      <c r="S54" s="47"/>
      <c r="T54" s="47"/>
      <c r="U54" s="428"/>
      <c r="V54" s="42" t="s">
        <v>275</v>
      </c>
      <c r="W54" s="43"/>
      <c r="X54" s="47">
        <v>900</v>
      </c>
      <c r="Y54" s="47">
        <v>900</v>
      </c>
      <c r="Z54" s="89"/>
      <c r="AA54" s="54"/>
      <c r="AB54" s="54"/>
      <c r="AC54" s="54"/>
      <c r="AD54" s="54"/>
      <c r="AE54" s="54"/>
      <c r="AF54" s="54"/>
      <c r="AG54" s="54"/>
      <c r="AH54" s="54"/>
      <c r="AI54" s="54"/>
      <c r="AJ54" s="54"/>
      <c r="AK54" s="54"/>
      <c r="AL54" s="54"/>
      <c r="AM54" s="54"/>
      <c r="AN54" s="54"/>
      <c r="AO54" s="54"/>
      <c r="AP54" s="54"/>
      <c r="AQ54" s="54"/>
      <c r="AR54" s="54"/>
      <c r="AS54" s="54"/>
      <c r="AT54" s="54"/>
      <c r="AU54" s="91"/>
    </row>
    <row r="55" spans="1:47" ht="52.5" customHeight="1">
      <c r="A55" s="374"/>
      <c r="B55" s="222" t="s">
        <v>241</v>
      </c>
      <c r="C55" s="226"/>
      <c r="D55" s="221">
        <v>850</v>
      </c>
      <c r="E55" s="83"/>
      <c r="F55" s="313" t="s">
        <v>288</v>
      </c>
      <c r="G55" s="313"/>
      <c r="H55" s="313"/>
      <c r="I55" s="65">
        <v>674</v>
      </c>
      <c r="J55" s="65">
        <v>712</v>
      </c>
      <c r="K55" s="54"/>
      <c r="L55" s="314" t="s">
        <v>391</v>
      </c>
      <c r="M55" s="314"/>
      <c r="N55" s="69">
        <f>AVERAGE(N7:N54)</f>
        <v>688.66666666666663</v>
      </c>
      <c r="O55" s="69">
        <f>AVERAGE(O7:O54)</f>
        <v>610.79999999999995</v>
      </c>
      <c r="P55" s="444"/>
      <c r="Q55" s="39" t="s">
        <v>371</v>
      </c>
      <c r="R55" s="46"/>
      <c r="S55" s="47">
        <v>1150</v>
      </c>
      <c r="T55" s="47"/>
      <c r="U55" s="428"/>
      <c r="V55" s="42" t="s">
        <v>189</v>
      </c>
      <c r="W55" s="43"/>
      <c r="X55" s="47">
        <v>900</v>
      </c>
      <c r="Y55" s="47">
        <v>900</v>
      </c>
      <c r="Z55" s="90"/>
      <c r="AA55" s="54"/>
      <c r="AB55" s="54"/>
      <c r="AC55" s="54"/>
      <c r="AD55" s="54"/>
      <c r="AE55" s="54"/>
      <c r="AF55" s="54"/>
      <c r="AG55" s="54"/>
      <c r="AH55" s="54"/>
      <c r="AI55" s="54"/>
      <c r="AJ55" s="54"/>
      <c r="AK55" s="54"/>
      <c r="AL55" s="54"/>
      <c r="AM55" s="54"/>
      <c r="AN55" s="54"/>
      <c r="AO55" s="54"/>
      <c r="AP55" s="54"/>
      <c r="AQ55" s="54"/>
      <c r="AR55" s="54"/>
      <c r="AS55" s="54"/>
      <c r="AT55" s="54"/>
      <c r="AU55" s="91"/>
    </row>
    <row r="56" spans="1:47" ht="37.5" customHeight="1">
      <c r="A56" s="364" t="s">
        <v>100</v>
      </c>
      <c r="B56" s="42" t="s">
        <v>315</v>
      </c>
      <c r="C56" s="43"/>
      <c r="D56" s="41">
        <v>640</v>
      </c>
      <c r="E56" s="41">
        <v>640</v>
      </c>
      <c r="F56" s="53"/>
      <c r="G56" s="54"/>
      <c r="H56" s="54"/>
      <c r="I56" s="68"/>
      <c r="J56" s="54"/>
      <c r="K56" s="54"/>
      <c r="L56" s="314" t="s">
        <v>392</v>
      </c>
      <c r="M56" s="314"/>
      <c r="N56" s="70">
        <v>689</v>
      </c>
      <c r="O56" s="71">
        <v>611</v>
      </c>
      <c r="P56" s="407" t="s">
        <v>100</v>
      </c>
      <c r="Q56" s="238" t="s">
        <v>550</v>
      </c>
      <c r="R56" s="44"/>
      <c r="S56" s="221"/>
      <c r="T56" s="221"/>
      <c r="U56" s="428"/>
      <c r="V56" s="232" t="s">
        <v>561</v>
      </c>
      <c r="W56" s="44"/>
      <c r="X56" s="47"/>
      <c r="Y56" s="47"/>
      <c r="Z56" s="90"/>
      <c r="AA56" s="54"/>
      <c r="AB56" s="54"/>
      <c r="AC56" s="54"/>
      <c r="AD56" s="54"/>
      <c r="AE56" s="54"/>
      <c r="AF56" s="54"/>
      <c r="AG56" s="54"/>
      <c r="AH56" s="54"/>
      <c r="AI56" s="54"/>
      <c r="AJ56" s="54"/>
      <c r="AK56" s="54"/>
      <c r="AL56" s="54"/>
      <c r="AM56" s="54"/>
      <c r="AN56" s="54"/>
      <c r="AO56" s="54"/>
      <c r="AP56" s="54"/>
      <c r="AQ56" s="54"/>
      <c r="AR56" s="54"/>
      <c r="AS56" s="54"/>
      <c r="AT56" s="54"/>
      <c r="AU56" s="91"/>
    </row>
    <row r="57" spans="1:47" ht="53.25" customHeight="1">
      <c r="A57" s="365"/>
      <c r="B57" s="42" t="s">
        <v>248</v>
      </c>
      <c r="C57" s="43"/>
      <c r="D57" s="41">
        <v>600</v>
      </c>
      <c r="E57" s="41">
        <v>600</v>
      </c>
      <c r="F57" s="53"/>
      <c r="G57" s="54"/>
      <c r="H57" s="54"/>
      <c r="I57" s="54"/>
      <c r="J57" s="54"/>
      <c r="K57" s="54"/>
      <c r="L57" s="54"/>
      <c r="M57" s="236"/>
      <c r="N57" s="237"/>
      <c r="O57" s="237"/>
      <c r="P57" s="408"/>
      <c r="Q57" s="238" t="s">
        <v>552</v>
      </c>
      <c r="R57" s="44"/>
      <c r="S57" s="221"/>
      <c r="T57" s="221"/>
      <c r="U57" s="403"/>
      <c r="V57" s="43" t="s">
        <v>328</v>
      </c>
      <c r="W57" s="44"/>
      <c r="X57" s="47">
        <v>900</v>
      </c>
      <c r="Y57" s="47">
        <v>900</v>
      </c>
      <c r="Z57" s="90"/>
      <c r="AA57" s="54"/>
      <c r="AB57" s="54"/>
      <c r="AC57" s="54"/>
      <c r="AD57" s="54"/>
      <c r="AE57" s="91"/>
      <c r="AF57" s="54"/>
      <c r="AG57" s="54"/>
      <c r="AH57" s="54"/>
      <c r="AI57" s="54"/>
      <c r="AJ57" s="54"/>
      <c r="AK57" s="54"/>
      <c r="AL57" s="54"/>
      <c r="AM57" s="54"/>
      <c r="AN57" s="54"/>
      <c r="AO57" s="54"/>
      <c r="AP57" s="54"/>
      <c r="AQ57" s="54"/>
      <c r="AR57" s="54"/>
      <c r="AS57" s="54"/>
      <c r="AT57" s="54"/>
      <c r="AU57" s="91"/>
    </row>
    <row r="58" spans="1:47" ht="137.25" customHeight="1">
      <c r="A58" s="365"/>
      <c r="B58" s="42" t="s">
        <v>222</v>
      </c>
      <c r="C58" s="43"/>
      <c r="D58" s="41"/>
      <c r="E58" s="41">
        <v>480</v>
      </c>
      <c r="F58" s="53"/>
      <c r="G58" s="54"/>
      <c r="H58" s="54"/>
      <c r="I58" s="54"/>
      <c r="J58" s="54"/>
      <c r="K58" s="54"/>
      <c r="L58" s="54"/>
      <c r="M58" s="54"/>
      <c r="N58" s="54"/>
      <c r="O58" s="54"/>
      <c r="P58" s="408"/>
      <c r="Q58" s="238" t="s">
        <v>554</v>
      </c>
      <c r="R58" s="44"/>
      <c r="S58" s="221">
        <v>720</v>
      </c>
      <c r="T58" s="221"/>
      <c r="U58" s="75" t="s">
        <v>394</v>
      </c>
      <c r="V58" s="39" t="s">
        <v>395</v>
      </c>
      <c r="W58" s="46"/>
      <c r="X58" s="41">
        <v>840</v>
      </c>
      <c r="Y58" s="41"/>
      <c r="Z58" s="90"/>
      <c r="AA58" s="54"/>
      <c r="AB58" s="54"/>
      <c r="AC58" s="54"/>
      <c r="AD58" s="54"/>
      <c r="AE58" s="91"/>
      <c r="AF58" s="54"/>
      <c r="AG58" s="54"/>
      <c r="AH58" s="54"/>
      <c r="AI58" s="54"/>
      <c r="AJ58" s="54"/>
      <c r="AK58" s="54"/>
      <c r="AL58" s="54"/>
      <c r="AM58" s="54"/>
      <c r="AN58" s="54"/>
      <c r="AO58" s="54"/>
      <c r="AP58" s="54"/>
      <c r="AQ58" s="54"/>
      <c r="AR58" s="54"/>
      <c r="AS58" s="54"/>
      <c r="AT58" s="54"/>
      <c r="AU58" s="91"/>
    </row>
    <row r="59" spans="1:47" ht="134.25" customHeight="1">
      <c r="A59" s="366"/>
      <c r="B59" s="42" t="s">
        <v>241</v>
      </c>
      <c r="C59" s="43"/>
      <c r="D59" s="41">
        <v>480</v>
      </c>
      <c r="E59" s="41"/>
      <c r="F59" s="53"/>
      <c r="G59" s="54"/>
      <c r="H59" s="54"/>
      <c r="I59" s="54"/>
      <c r="J59" s="54"/>
      <c r="K59" s="54"/>
      <c r="L59" s="54"/>
      <c r="M59" s="54"/>
      <c r="N59" s="54"/>
      <c r="O59" s="54"/>
      <c r="P59" s="408"/>
      <c r="Q59" s="238" t="s">
        <v>555</v>
      </c>
      <c r="R59" s="44"/>
      <c r="S59" s="221">
        <v>640</v>
      </c>
      <c r="T59" s="221"/>
      <c r="U59" s="59" t="s">
        <v>396</v>
      </c>
      <c r="V59" s="238" t="s">
        <v>568</v>
      </c>
      <c r="W59" s="76"/>
      <c r="X59" s="41">
        <v>910</v>
      </c>
      <c r="Y59" s="41">
        <v>900</v>
      </c>
      <c r="Z59" s="90"/>
      <c r="AA59" s="54"/>
      <c r="AB59" s="54"/>
      <c r="AC59" s="54"/>
      <c r="AD59" s="54"/>
      <c r="AE59" s="91"/>
      <c r="AF59" s="54"/>
      <c r="AG59" s="54"/>
      <c r="AH59" s="54"/>
      <c r="AI59" s="54"/>
      <c r="AJ59" s="54"/>
      <c r="AK59" s="54"/>
      <c r="AL59" s="54"/>
      <c r="AM59" s="54"/>
      <c r="AN59" s="54"/>
      <c r="AO59" s="54"/>
      <c r="AP59" s="54"/>
      <c r="AQ59" s="54"/>
      <c r="AR59" s="54"/>
      <c r="AS59" s="54"/>
      <c r="AT59" s="54"/>
      <c r="AU59" s="91"/>
    </row>
    <row r="60" spans="1:47" ht="135.75" customHeight="1">
      <c r="A60" s="367" t="s">
        <v>201</v>
      </c>
      <c r="B60" s="55" t="s">
        <v>300</v>
      </c>
      <c r="C60" s="43"/>
      <c r="D60" s="227"/>
      <c r="E60" s="227"/>
      <c r="F60" s="53"/>
      <c r="G60" s="54"/>
      <c r="H60" s="54"/>
      <c r="I60" s="54"/>
      <c r="J60" s="54"/>
      <c r="K60" s="54"/>
      <c r="L60" s="54"/>
      <c r="M60" s="54"/>
      <c r="N60" s="54"/>
      <c r="O60" s="54"/>
      <c r="P60" s="408"/>
      <c r="Q60" s="238" t="s">
        <v>551</v>
      </c>
      <c r="R60" s="44"/>
      <c r="S60" s="221"/>
      <c r="T60" s="221"/>
      <c r="U60" s="77" t="s">
        <v>220</v>
      </c>
      <c r="V60" s="39" t="s">
        <v>397</v>
      </c>
      <c r="W60" s="52"/>
      <c r="X60" s="40">
        <v>980</v>
      </c>
      <c r="Y60" s="40"/>
      <c r="Z60" s="90"/>
      <c r="AA60" s="54"/>
      <c r="AB60" s="54"/>
      <c r="AC60" s="54"/>
      <c r="AD60" s="54"/>
      <c r="AE60" s="91"/>
      <c r="AF60" s="54"/>
      <c r="AG60" s="54"/>
      <c r="AH60" s="54"/>
      <c r="AI60" s="54"/>
      <c r="AJ60" s="54"/>
      <c r="AK60" s="54"/>
      <c r="AL60" s="54"/>
      <c r="AM60" s="54"/>
      <c r="AN60" s="54"/>
      <c r="AO60" s="54"/>
      <c r="AP60" s="54"/>
      <c r="AQ60" s="54"/>
      <c r="AR60" s="54"/>
      <c r="AS60" s="54"/>
      <c r="AT60" s="54"/>
      <c r="AU60" s="91"/>
    </row>
    <row r="61" spans="1:47" ht="101.25" customHeight="1">
      <c r="A61" s="367"/>
      <c r="B61" s="55" t="s">
        <v>315</v>
      </c>
      <c r="C61" s="43"/>
      <c r="D61" s="41">
        <v>920</v>
      </c>
      <c r="E61" s="41">
        <v>920</v>
      </c>
      <c r="F61" s="53"/>
      <c r="G61" s="54"/>
      <c r="H61" s="54"/>
      <c r="I61" s="54"/>
      <c r="J61" s="54"/>
      <c r="K61" s="54"/>
      <c r="L61" s="54"/>
      <c r="M61" s="54"/>
      <c r="N61" s="54"/>
      <c r="O61" s="54"/>
      <c r="P61" s="409"/>
      <c r="Q61" s="232" t="s">
        <v>371</v>
      </c>
      <c r="R61" s="43"/>
      <c r="S61" s="41">
        <v>680</v>
      </c>
      <c r="T61" s="41">
        <v>680</v>
      </c>
      <c r="U61" s="399" t="s">
        <v>398</v>
      </c>
      <c r="V61" s="67" t="s">
        <v>275</v>
      </c>
      <c r="W61" s="46"/>
      <c r="X61" s="41">
        <v>900</v>
      </c>
      <c r="Y61" s="41">
        <v>900</v>
      </c>
      <c r="Z61" s="90"/>
      <c r="AA61" s="54"/>
      <c r="AB61" s="54"/>
      <c r="AC61" s="54"/>
      <c r="AD61" s="54"/>
      <c r="AE61" s="91"/>
      <c r="AF61" s="54"/>
      <c r="AG61" s="54"/>
      <c r="AH61" s="54"/>
      <c r="AI61" s="54"/>
      <c r="AJ61" s="54"/>
      <c r="AK61" s="54"/>
      <c r="AL61" s="54"/>
      <c r="AM61" s="54"/>
      <c r="AN61" s="54"/>
      <c r="AO61" s="54"/>
      <c r="AP61" s="54"/>
      <c r="AQ61" s="54"/>
      <c r="AR61" s="54"/>
      <c r="AS61" s="54"/>
      <c r="AT61" s="54"/>
      <c r="AU61" s="91"/>
    </row>
    <row r="62" spans="1:47" ht="93.75" customHeight="1">
      <c r="A62" s="367"/>
      <c r="B62" s="55" t="s">
        <v>181</v>
      </c>
      <c r="C62" s="42"/>
      <c r="D62" s="41">
        <v>800</v>
      </c>
      <c r="E62" s="41">
        <v>800</v>
      </c>
      <c r="F62" s="53"/>
      <c r="G62" s="54"/>
      <c r="H62" s="54"/>
      <c r="I62" s="54"/>
      <c r="J62" s="54"/>
      <c r="K62" s="54"/>
      <c r="L62" s="54"/>
      <c r="M62" s="54"/>
      <c r="N62" s="54"/>
      <c r="O62" s="54"/>
      <c r="P62" s="386" t="s">
        <v>201</v>
      </c>
      <c r="Q62" s="232" t="s">
        <v>556</v>
      </c>
      <c r="R62" s="43"/>
      <c r="S62" s="41"/>
      <c r="T62" s="41"/>
      <c r="U62" s="399"/>
      <c r="V62" s="235" t="s">
        <v>561</v>
      </c>
      <c r="W62" s="46"/>
      <c r="X62" s="41"/>
      <c r="Y62" s="41"/>
      <c r="Z62" s="90"/>
      <c r="AA62" s="54"/>
      <c r="AB62" s="54"/>
      <c r="AC62" s="54"/>
      <c r="AD62" s="54"/>
      <c r="AE62" s="91"/>
      <c r="AF62" s="54"/>
      <c r="AG62" s="54"/>
      <c r="AH62" s="54"/>
      <c r="AI62" s="54"/>
      <c r="AJ62" s="54"/>
      <c r="AK62" s="54"/>
      <c r="AL62" s="54"/>
      <c r="AM62" s="54"/>
      <c r="AN62" s="54"/>
      <c r="AO62" s="54"/>
      <c r="AP62" s="54"/>
      <c r="AQ62" s="54"/>
      <c r="AR62" s="54"/>
      <c r="AS62" s="54"/>
      <c r="AT62" s="54"/>
      <c r="AU62" s="91"/>
    </row>
    <row r="63" spans="1:47" ht="74.25" customHeight="1">
      <c r="A63" s="368"/>
      <c r="B63" s="42" t="s">
        <v>222</v>
      </c>
      <c r="C63" s="42"/>
      <c r="D63" s="41">
        <v>800</v>
      </c>
      <c r="E63" s="41">
        <v>800</v>
      </c>
      <c r="F63" s="53"/>
      <c r="G63" s="54"/>
      <c r="H63" s="54"/>
      <c r="I63" s="54"/>
      <c r="J63" s="54"/>
      <c r="K63" s="54"/>
      <c r="L63" s="54"/>
      <c r="M63" s="54"/>
      <c r="N63" s="54"/>
      <c r="O63" s="54"/>
      <c r="P63" s="386"/>
      <c r="Q63" s="42" t="s">
        <v>393</v>
      </c>
      <c r="R63" s="43"/>
      <c r="S63" s="41">
        <v>940</v>
      </c>
      <c r="T63" s="41">
        <v>940</v>
      </c>
      <c r="U63" s="399"/>
      <c r="V63" s="235" t="s">
        <v>569</v>
      </c>
      <c r="W63" s="46"/>
      <c r="X63" s="41"/>
      <c r="Y63" s="41"/>
      <c r="Z63" s="90"/>
      <c r="AA63" s="54"/>
      <c r="AB63" s="54"/>
      <c r="AC63" s="54"/>
      <c r="AD63" s="54"/>
      <c r="AE63" s="91"/>
      <c r="AF63" s="91"/>
      <c r="AG63" s="91"/>
      <c r="AH63" s="91"/>
      <c r="AI63" s="91"/>
      <c r="AJ63" s="91"/>
      <c r="AK63" s="54"/>
      <c r="AL63" s="54"/>
      <c r="AM63" s="54"/>
      <c r="AN63" s="54"/>
      <c r="AO63" s="54"/>
      <c r="AP63" s="54"/>
      <c r="AQ63" s="54"/>
      <c r="AR63" s="54"/>
      <c r="AS63" s="54"/>
      <c r="AT63" s="54"/>
      <c r="AU63" s="91"/>
    </row>
    <row r="64" spans="1:47" ht="74.25" customHeight="1">
      <c r="A64" s="228" t="s">
        <v>374</v>
      </c>
      <c r="B64" s="39" t="s">
        <v>181</v>
      </c>
      <c r="C64" s="58"/>
      <c r="D64" s="40">
        <v>800</v>
      </c>
      <c r="E64" s="40">
        <v>550</v>
      </c>
      <c r="F64" s="56"/>
      <c r="G64" s="54"/>
      <c r="H64" s="54"/>
      <c r="I64" s="54"/>
      <c r="J64" s="54"/>
      <c r="K64" s="54"/>
      <c r="L64" s="54"/>
      <c r="M64" s="54"/>
      <c r="N64" s="54"/>
      <c r="O64" s="54"/>
      <c r="P64" s="387" t="s">
        <v>374</v>
      </c>
      <c r="Q64" s="42" t="s">
        <v>557</v>
      </c>
      <c r="R64" s="43"/>
      <c r="S64" s="41"/>
      <c r="T64" s="41"/>
      <c r="U64" s="399"/>
      <c r="V64" s="235" t="s">
        <v>562</v>
      </c>
      <c r="W64" s="46"/>
      <c r="X64" s="41"/>
      <c r="Y64" s="41"/>
      <c r="Z64" s="90"/>
      <c r="AA64" s="54"/>
      <c r="AB64" s="54"/>
      <c r="AC64" s="54"/>
      <c r="AD64" s="54"/>
      <c r="AE64" s="91"/>
      <c r="AF64" s="91"/>
      <c r="AG64" s="91"/>
      <c r="AH64" s="91"/>
      <c r="AI64" s="91"/>
      <c r="AJ64" s="91"/>
      <c r="AK64" s="54"/>
      <c r="AL64" s="54"/>
      <c r="AM64" s="54"/>
      <c r="AN64" s="54"/>
      <c r="AO64" s="54"/>
      <c r="AP64" s="54"/>
      <c r="AQ64" s="54"/>
      <c r="AR64" s="54"/>
      <c r="AS64" s="54"/>
      <c r="AT64" s="54"/>
      <c r="AU64" s="91"/>
    </row>
    <row r="65" spans="1:47" ht="78.75" customHeight="1">
      <c r="A65" s="229" t="s">
        <v>211</v>
      </c>
      <c r="B65" s="39" t="s">
        <v>400</v>
      </c>
      <c r="C65" s="44"/>
      <c r="D65" s="41">
        <v>600</v>
      </c>
      <c r="E65" s="41">
        <v>550</v>
      </c>
      <c r="F65" s="53"/>
      <c r="G65" s="54"/>
      <c r="H65" s="54"/>
      <c r="I65" s="54"/>
      <c r="J65" s="54"/>
      <c r="K65" s="54"/>
      <c r="L65" s="54"/>
      <c r="M65" s="54"/>
      <c r="N65" s="54"/>
      <c r="O65" s="54"/>
      <c r="P65" s="387"/>
      <c r="Q65" s="42" t="s">
        <v>371</v>
      </c>
      <c r="R65" s="43"/>
      <c r="S65" s="41">
        <v>1500</v>
      </c>
      <c r="T65" s="41">
        <v>1050</v>
      </c>
      <c r="U65" s="399"/>
      <c r="V65" s="67" t="s">
        <v>260</v>
      </c>
      <c r="W65" s="46"/>
      <c r="X65" s="41">
        <v>900</v>
      </c>
      <c r="Y65" s="41">
        <v>900</v>
      </c>
      <c r="Z65" s="90"/>
      <c r="AA65" s="54"/>
      <c r="AB65" s="54"/>
      <c r="AC65" s="54"/>
      <c r="AD65" s="54"/>
      <c r="AE65" s="91"/>
      <c r="AF65" s="91"/>
      <c r="AG65" s="91"/>
      <c r="AH65" s="91"/>
      <c r="AI65" s="91"/>
      <c r="AJ65" s="91"/>
      <c r="AK65" s="54"/>
      <c r="AL65" s="54"/>
      <c r="AM65" s="54"/>
      <c r="AN65" s="54"/>
      <c r="AO65" s="54"/>
      <c r="AP65" s="54"/>
      <c r="AQ65" s="54"/>
      <c r="AR65" s="54"/>
      <c r="AS65" s="54"/>
      <c r="AT65" s="54"/>
      <c r="AU65" s="91"/>
    </row>
    <row r="66" spans="1:47" ht="80.25" customHeight="1">
      <c r="A66" s="369" t="s">
        <v>390</v>
      </c>
      <c r="B66" s="42" t="s">
        <v>315</v>
      </c>
      <c r="C66" s="58"/>
      <c r="D66" s="47">
        <v>850</v>
      </c>
      <c r="E66" s="47">
        <v>850</v>
      </c>
      <c r="F66" s="57"/>
      <c r="G66" s="54"/>
      <c r="H66" s="54"/>
      <c r="I66" s="54"/>
      <c r="J66" s="54"/>
      <c r="K66" s="54"/>
      <c r="L66" s="54"/>
      <c r="M66" s="54"/>
      <c r="N66" s="54"/>
      <c r="O66" s="54"/>
      <c r="P66" s="73" t="s">
        <v>396</v>
      </c>
      <c r="Q66" s="232" t="s">
        <v>235</v>
      </c>
      <c r="R66" s="43"/>
      <c r="S66" s="41">
        <v>910</v>
      </c>
      <c r="T66" s="41">
        <v>900</v>
      </c>
      <c r="U66" s="399"/>
      <c r="V66" s="67" t="s">
        <v>328</v>
      </c>
      <c r="W66" s="46"/>
      <c r="X66" s="41">
        <v>900</v>
      </c>
      <c r="Y66" s="41">
        <v>900</v>
      </c>
      <c r="Z66" s="90"/>
      <c r="AA66" s="54"/>
      <c r="AB66" s="54"/>
      <c r="AC66" s="54"/>
      <c r="AD66" s="54"/>
      <c r="AE66" s="91"/>
      <c r="AF66" s="91"/>
      <c r="AG66" s="91"/>
      <c r="AH66" s="91"/>
      <c r="AI66" s="91"/>
      <c r="AJ66" s="91"/>
      <c r="AK66" s="54"/>
      <c r="AL66" s="54"/>
      <c r="AM66" s="54"/>
      <c r="AN66" s="54"/>
      <c r="AO66" s="54"/>
      <c r="AP66" s="54"/>
      <c r="AQ66" s="54"/>
      <c r="AR66" s="54"/>
      <c r="AS66" s="54"/>
      <c r="AT66" s="54"/>
      <c r="AU66" s="91"/>
    </row>
    <row r="67" spans="1:47" ht="153.75" customHeight="1">
      <c r="A67" s="369"/>
      <c r="B67" s="42" t="s">
        <v>181</v>
      </c>
      <c r="C67" s="58"/>
      <c r="D67" s="47">
        <v>740</v>
      </c>
      <c r="E67" s="47">
        <v>740</v>
      </c>
      <c r="F67" s="57"/>
      <c r="G67" s="54"/>
      <c r="H67" s="54"/>
      <c r="I67" s="54"/>
      <c r="J67" s="54"/>
      <c r="K67" s="54"/>
      <c r="L67" s="54"/>
      <c r="M67" s="54"/>
      <c r="N67" s="54"/>
      <c r="O67" s="54"/>
      <c r="P67" s="239" t="s">
        <v>220</v>
      </c>
      <c r="Q67" s="232" t="s">
        <v>558</v>
      </c>
      <c r="R67" s="43"/>
      <c r="S67" s="41">
        <v>850</v>
      </c>
      <c r="T67" s="41">
        <v>850</v>
      </c>
      <c r="U67" s="383" t="s">
        <v>402</v>
      </c>
      <c r="V67" s="67" t="s">
        <v>265</v>
      </c>
      <c r="W67" s="46"/>
      <c r="X67" s="41">
        <v>1000</v>
      </c>
      <c r="Y67" s="41">
        <v>1000</v>
      </c>
      <c r="Z67" s="90"/>
      <c r="AA67" s="54"/>
      <c r="AB67" s="54"/>
      <c r="AC67" s="54"/>
      <c r="AD67" s="54"/>
      <c r="AE67" s="91"/>
      <c r="AF67" s="91"/>
      <c r="AG67" s="91"/>
      <c r="AH67" s="91"/>
      <c r="AI67" s="91"/>
      <c r="AJ67" s="91"/>
      <c r="AK67" s="54"/>
      <c r="AL67" s="54"/>
      <c r="AM67" s="54"/>
      <c r="AN67" s="54"/>
      <c r="AO67" s="54"/>
      <c r="AP67" s="54"/>
      <c r="AQ67" s="54"/>
      <c r="AR67" s="54"/>
      <c r="AS67" s="54"/>
      <c r="AT67" s="54"/>
      <c r="AU67" s="91"/>
    </row>
    <row r="68" spans="1:47" ht="111.75" customHeight="1">
      <c r="A68" s="370" t="s">
        <v>220</v>
      </c>
      <c r="B68" s="375" t="s">
        <v>403</v>
      </c>
      <c r="C68" s="378"/>
      <c r="D68" s="381">
        <v>450</v>
      </c>
      <c r="E68" s="381"/>
      <c r="F68" s="56"/>
      <c r="G68" s="54"/>
      <c r="H68" s="54"/>
      <c r="I68" s="54"/>
      <c r="J68" s="54"/>
      <c r="K68" s="54"/>
      <c r="L68" s="54"/>
      <c r="M68" s="54"/>
      <c r="N68" s="54"/>
      <c r="O68" s="54"/>
      <c r="P68" s="241" t="s">
        <v>559</v>
      </c>
      <c r="Q68" s="240" t="s">
        <v>555</v>
      </c>
      <c r="R68" s="43"/>
      <c r="S68" s="41">
        <v>690</v>
      </c>
      <c r="T68" s="41">
        <v>590</v>
      </c>
      <c r="U68" s="383"/>
      <c r="V68" s="67" t="s">
        <v>275</v>
      </c>
      <c r="W68" s="46"/>
      <c r="X68" s="41">
        <v>1000</v>
      </c>
      <c r="Y68" s="41">
        <v>1000</v>
      </c>
      <c r="Z68" s="90"/>
      <c r="AA68" s="54"/>
      <c r="AB68" s="54"/>
      <c r="AC68" s="54"/>
      <c r="AD68" s="54"/>
      <c r="AE68" s="91"/>
      <c r="AF68" s="91"/>
      <c r="AG68" s="91"/>
      <c r="AH68" s="91"/>
      <c r="AI68" s="91"/>
      <c r="AJ68" s="91"/>
      <c r="AK68" s="54"/>
      <c r="AL68" s="54"/>
      <c r="AM68" s="54"/>
      <c r="AN68" s="54"/>
      <c r="AO68" s="54"/>
      <c r="AP68" s="54"/>
      <c r="AQ68" s="54"/>
      <c r="AR68" s="54"/>
      <c r="AS68" s="54"/>
      <c r="AT68" s="54"/>
      <c r="AU68" s="91"/>
    </row>
    <row r="69" spans="1:47" ht="40.5" customHeight="1">
      <c r="A69" s="371"/>
      <c r="B69" s="376"/>
      <c r="C69" s="379"/>
      <c r="D69" s="381"/>
      <c r="E69" s="381"/>
      <c r="F69" s="56"/>
      <c r="G69" s="54"/>
      <c r="H69" s="54"/>
      <c r="I69" s="54"/>
      <c r="J69" s="54"/>
      <c r="K69" s="54"/>
      <c r="L69" s="54"/>
      <c r="M69" s="54"/>
      <c r="N69" s="54"/>
      <c r="O69" s="54"/>
      <c r="P69" s="342" t="s">
        <v>376</v>
      </c>
      <c r="Q69" s="78" t="s">
        <v>187</v>
      </c>
      <c r="R69" s="48"/>
      <c r="S69" s="221">
        <v>800</v>
      </c>
      <c r="T69" s="221">
        <v>800</v>
      </c>
      <c r="U69" s="383"/>
      <c r="V69" s="67" t="s">
        <v>189</v>
      </c>
      <c r="W69" s="46"/>
      <c r="X69" s="41">
        <v>1000</v>
      </c>
      <c r="Y69" s="41">
        <v>1000</v>
      </c>
      <c r="Z69" s="89"/>
      <c r="AA69" s="54"/>
      <c r="AB69" s="54"/>
      <c r="AC69" s="54"/>
      <c r="AD69" s="54"/>
      <c r="AE69" s="91"/>
      <c r="AF69" s="91"/>
      <c r="AG69" s="91"/>
      <c r="AH69" s="91"/>
      <c r="AI69" s="91"/>
      <c r="AJ69" s="91"/>
      <c r="AK69" s="54"/>
      <c r="AL69" s="54"/>
      <c r="AM69" s="54"/>
      <c r="AN69" s="54"/>
      <c r="AO69" s="54"/>
      <c r="AP69" s="54"/>
      <c r="AQ69" s="54"/>
      <c r="AR69" s="54"/>
      <c r="AS69" s="54"/>
      <c r="AT69" s="54"/>
      <c r="AU69" s="91"/>
    </row>
    <row r="70" spans="1:47" ht="38.25">
      <c r="A70" s="371"/>
      <c r="B70" s="375" t="s">
        <v>404</v>
      </c>
      <c r="C70" s="378"/>
      <c r="D70" s="381">
        <v>450</v>
      </c>
      <c r="E70" s="381"/>
      <c r="F70" s="56"/>
      <c r="G70" s="54"/>
      <c r="H70" s="54"/>
      <c r="I70" s="54"/>
      <c r="J70" s="54"/>
      <c r="K70" s="54"/>
      <c r="L70" s="54"/>
      <c r="M70" s="54"/>
      <c r="N70" s="54"/>
      <c r="O70" s="54"/>
      <c r="P70" s="343"/>
      <c r="Q70" s="67" t="s">
        <v>371</v>
      </c>
      <c r="R70" s="48"/>
      <c r="S70" s="221">
        <v>840</v>
      </c>
      <c r="T70" s="221"/>
      <c r="U70" s="383"/>
      <c r="V70" s="235" t="s">
        <v>564</v>
      </c>
      <c r="W70" s="46"/>
      <c r="X70" s="41"/>
      <c r="Y70" s="41"/>
      <c r="Z70" s="89"/>
      <c r="AA70" s="54"/>
      <c r="AB70" s="54"/>
      <c r="AC70" s="54"/>
      <c r="AD70" s="54"/>
      <c r="AE70" s="91"/>
      <c r="AF70" s="91"/>
      <c r="AG70" s="91"/>
      <c r="AH70" s="91"/>
      <c r="AI70" s="91"/>
      <c r="AJ70" s="91"/>
      <c r="AK70" s="54"/>
      <c r="AL70" s="54"/>
      <c r="AM70" s="54"/>
      <c r="AN70" s="54"/>
      <c r="AO70" s="54"/>
      <c r="AP70" s="54"/>
      <c r="AQ70" s="54"/>
      <c r="AR70" s="54"/>
      <c r="AS70" s="54"/>
      <c r="AT70" s="54"/>
      <c r="AU70" s="91"/>
    </row>
    <row r="71" spans="1:47" ht="85.5" customHeight="1">
      <c r="A71" s="371"/>
      <c r="B71" s="377"/>
      <c r="C71" s="380"/>
      <c r="D71" s="381"/>
      <c r="E71" s="381"/>
      <c r="F71" s="56"/>
      <c r="G71" s="54"/>
      <c r="H71" s="54"/>
      <c r="I71" s="54"/>
      <c r="J71" s="54"/>
      <c r="K71" s="54"/>
      <c r="L71" s="54"/>
      <c r="M71" s="54"/>
      <c r="N71" s="54"/>
      <c r="O71" s="54"/>
      <c r="P71" s="74" t="s">
        <v>399</v>
      </c>
      <c r="Q71" s="67" t="s">
        <v>371</v>
      </c>
      <c r="R71" s="48"/>
      <c r="S71" s="221">
        <v>1160</v>
      </c>
      <c r="T71" s="221"/>
      <c r="U71" s="383"/>
      <c r="V71" s="67" t="s">
        <v>260</v>
      </c>
      <c r="W71" s="46"/>
      <c r="X71" s="41">
        <v>1000</v>
      </c>
      <c r="Y71" s="41">
        <v>1000</v>
      </c>
      <c r="Z71" s="89"/>
      <c r="AA71" s="54"/>
      <c r="AB71" s="54"/>
      <c r="AC71" s="54"/>
      <c r="AD71" s="54"/>
      <c r="AE71" s="91"/>
      <c r="AF71" s="91"/>
      <c r="AG71" s="91"/>
      <c r="AH71" s="91"/>
      <c r="AI71" s="91"/>
      <c r="AJ71" s="91"/>
      <c r="AK71" s="54"/>
      <c r="AL71" s="54"/>
      <c r="AM71" s="54"/>
      <c r="AN71" s="54"/>
      <c r="AO71" s="54"/>
      <c r="AP71" s="54"/>
      <c r="AQ71" s="54"/>
      <c r="AR71" s="54"/>
      <c r="AS71" s="54"/>
      <c r="AT71" s="54"/>
      <c r="AU71" s="91"/>
    </row>
    <row r="72" spans="1:47" ht="149.25">
      <c r="A72" s="371"/>
      <c r="B72" s="376"/>
      <c r="C72" s="379"/>
      <c r="D72" s="381"/>
      <c r="E72" s="381"/>
      <c r="F72" s="56"/>
      <c r="G72" s="54"/>
      <c r="H72" s="54"/>
      <c r="I72" s="54"/>
      <c r="J72" s="54"/>
      <c r="K72" s="91"/>
      <c r="L72" s="54"/>
      <c r="M72" s="54"/>
      <c r="N72" s="54"/>
      <c r="O72" s="54"/>
      <c r="P72" s="51" t="s">
        <v>389</v>
      </c>
      <c r="Q72" s="238" t="s">
        <v>560</v>
      </c>
      <c r="R72" s="39"/>
      <c r="S72" s="221">
        <v>1084</v>
      </c>
      <c r="T72" s="221">
        <v>710</v>
      </c>
      <c r="U72" s="383"/>
      <c r="V72" s="67" t="s">
        <v>405</v>
      </c>
      <c r="W72" s="46"/>
      <c r="X72" s="41">
        <v>1000</v>
      </c>
      <c r="Y72" s="41">
        <v>1000</v>
      </c>
      <c r="Z72" s="89"/>
      <c r="AA72" s="54"/>
      <c r="AB72" s="54"/>
      <c r="AC72" s="54"/>
      <c r="AD72" s="54"/>
      <c r="AE72" s="91"/>
      <c r="AF72" s="91"/>
      <c r="AG72" s="91"/>
      <c r="AH72" s="91"/>
      <c r="AI72" s="91"/>
      <c r="AJ72" s="91"/>
      <c r="AK72" s="54"/>
      <c r="AL72" s="54"/>
      <c r="AM72" s="54"/>
      <c r="AN72" s="54"/>
      <c r="AO72" s="54"/>
      <c r="AP72" s="54"/>
      <c r="AQ72" s="54"/>
      <c r="AR72" s="54"/>
      <c r="AS72" s="54"/>
      <c r="AT72" s="54"/>
      <c r="AU72" s="91"/>
    </row>
    <row r="73" spans="1:47" ht="147.75" customHeight="1">
      <c r="A73" s="382" t="s">
        <v>402</v>
      </c>
      <c r="B73" s="44" t="s">
        <v>222</v>
      </c>
      <c r="C73" s="44"/>
      <c r="D73" s="41">
        <v>690</v>
      </c>
      <c r="E73" s="41">
        <v>690</v>
      </c>
      <c r="F73" s="53"/>
      <c r="G73" s="91"/>
      <c r="H73" s="54"/>
      <c r="I73" s="91"/>
      <c r="J73" s="91"/>
      <c r="K73" s="91"/>
      <c r="L73" s="54"/>
      <c r="M73" s="54"/>
      <c r="N73" s="54"/>
      <c r="O73" s="54"/>
      <c r="P73" s="223" t="s">
        <v>401</v>
      </c>
      <c r="Q73" s="223"/>
      <c r="R73" s="223"/>
      <c r="S73" s="86">
        <f>AVERAGE(S7:S72)</f>
        <v>908</v>
      </c>
      <c r="T73" s="86">
        <f>AVERAGE(T7:T72)</f>
        <v>687.77777777777783</v>
      </c>
      <c r="U73" s="383"/>
      <c r="V73" s="67" t="s">
        <v>328</v>
      </c>
      <c r="W73" s="46"/>
      <c r="X73" s="41">
        <v>1000</v>
      </c>
      <c r="Y73" s="41">
        <v>1000</v>
      </c>
      <c r="Z73" s="89"/>
      <c r="AA73" s="54"/>
      <c r="AB73" s="54"/>
      <c r="AC73" s="54"/>
      <c r="AD73" s="54"/>
      <c r="AE73" s="91"/>
      <c r="AF73" s="91"/>
      <c r="AG73" s="91"/>
      <c r="AH73" s="91"/>
      <c r="AI73" s="91"/>
      <c r="AJ73" s="91"/>
      <c r="AK73" s="54"/>
      <c r="AL73" s="54"/>
      <c r="AM73" s="54"/>
      <c r="AN73" s="54"/>
      <c r="AO73" s="54"/>
      <c r="AP73" s="54"/>
      <c r="AQ73" s="54"/>
      <c r="AR73" s="54"/>
      <c r="AS73" s="54"/>
      <c r="AT73" s="54"/>
      <c r="AU73" s="91"/>
    </row>
    <row r="74" spans="1:47" ht="75" customHeight="1">
      <c r="A74" s="382"/>
      <c r="B74" s="44" t="s">
        <v>241</v>
      </c>
      <c r="C74" s="44"/>
      <c r="D74" s="41">
        <v>726</v>
      </c>
      <c r="E74" s="41">
        <v>726</v>
      </c>
      <c r="F74" s="53"/>
      <c r="G74" s="91"/>
      <c r="H74" s="91"/>
      <c r="I74" s="91"/>
      <c r="J74" s="91"/>
      <c r="K74" s="91"/>
      <c r="L74" s="54"/>
      <c r="M74" s="54"/>
      <c r="N74" s="54"/>
      <c r="O74" s="54"/>
      <c r="P74" s="223" t="s">
        <v>392</v>
      </c>
      <c r="Q74" s="223"/>
      <c r="R74" s="223"/>
      <c r="S74" s="87">
        <v>908</v>
      </c>
      <c r="T74" s="128">
        <v>688</v>
      </c>
      <c r="U74" s="115" t="s">
        <v>254</v>
      </c>
      <c r="V74" s="80" t="s">
        <v>406</v>
      </c>
      <c r="W74" s="46"/>
      <c r="X74" s="41">
        <v>690</v>
      </c>
      <c r="Y74" s="41">
        <v>590</v>
      </c>
      <c r="Z74" s="89"/>
      <c r="AA74" s="91"/>
      <c r="AB74" s="91"/>
      <c r="AC74" s="91"/>
      <c r="AD74" s="91"/>
      <c r="AE74" s="91"/>
      <c r="AF74" s="91"/>
      <c r="AG74" s="91"/>
      <c r="AH74" s="91"/>
      <c r="AI74" s="91"/>
      <c r="AJ74" s="91"/>
      <c r="AK74" s="54"/>
      <c r="AL74" s="54"/>
      <c r="AM74" s="54"/>
      <c r="AN74" s="54"/>
      <c r="AO74" s="54"/>
      <c r="AP74" s="54"/>
      <c r="AQ74" s="54"/>
      <c r="AR74" s="54"/>
      <c r="AS74" s="54"/>
      <c r="AT74" s="54"/>
      <c r="AU74" s="91"/>
    </row>
    <row r="75" spans="1:47" ht="73.5" customHeight="1">
      <c r="A75" s="383" t="s">
        <v>254</v>
      </c>
      <c r="B75" s="43" t="s">
        <v>407</v>
      </c>
      <c r="C75" s="46"/>
      <c r="D75" s="41">
        <v>460</v>
      </c>
      <c r="E75" s="41">
        <v>460</v>
      </c>
      <c r="F75" s="53"/>
      <c r="G75" s="91"/>
      <c r="H75" s="91"/>
      <c r="I75" s="91"/>
      <c r="J75" s="91"/>
      <c r="K75" s="91"/>
      <c r="L75" s="54"/>
      <c r="M75" s="54"/>
      <c r="N75" s="54"/>
      <c r="O75" s="54"/>
      <c r="P75" s="54"/>
      <c r="Q75" s="54"/>
      <c r="R75" s="54"/>
      <c r="S75" s="54"/>
      <c r="T75" s="54"/>
      <c r="U75" s="384" t="s">
        <v>276</v>
      </c>
      <c r="V75" s="67" t="s">
        <v>265</v>
      </c>
      <c r="W75" s="48"/>
      <c r="X75" s="40">
        <v>800</v>
      </c>
      <c r="Y75" s="40">
        <v>800</v>
      </c>
      <c r="Z75" s="89"/>
      <c r="AA75" s="91"/>
      <c r="AB75" s="91"/>
      <c r="AC75" s="91"/>
      <c r="AD75" s="91"/>
      <c r="AE75" s="91"/>
      <c r="AF75" s="91"/>
      <c r="AG75" s="91"/>
      <c r="AH75" s="91"/>
      <c r="AI75" s="91"/>
      <c r="AJ75" s="91"/>
      <c r="AK75" s="54"/>
      <c r="AL75" s="54"/>
      <c r="AM75" s="54"/>
      <c r="AN75" s="54"/>
      <c r="AO75" s="54"/>
      <c r="AP75" s="54"/>
      <c r="AQ75" s="54"/>
      <c r="AR75" s="54"/>
      <c r="AS75" s="54"/>
      <c r="AT75" s="54"/>
      <c r="AU75" s="91"/>
    </row>
    <row r="76" spans="1:47" ht="84" customHeight="1">
      <c r="A76" s="383"/>
      <c r="B76" s="43" t="s">
        <v>408</v>
      </c>
      <c r="C76" s="46"/>
      <c r="D76" s="41">
        <v>520</v>
      </c>
      <c r="E76" s="41">
        <v>520</v>
      </c>
      <c r="F76" s="53"/>
      <c r="G76" s="91"/>
      <c r="H76" s="91"/>
      <c r="I76" s="91"/>
      <c r="J76" s="91"/>
      <c r="K76" s="91"/>
      <c r="L76" s="54"/>
      <c r="M76" s="54"/>
      <c r="N76" s="54"/>
      <c r="O76" s="54"/>
      <c r="P76" s="54"/>
      <c r="Q76" s="54"/>
      <c r="R76" s="54"/>
      <c r="S76" s="54"/>
      <c r="T76" s="54"/>
      <c r="U76" s="384"/>
      <c r="V76" s="67" t="s">
        <v>275</v>
      </c>
      <c r="W76" s="48"/>
      <c r="X76" s="40">
        <v>800</v>
      </c>
      <c r="Y76" s="40">
        <v>800</v>
      </c>
      <c r="Z76" s="90"/>
      <c r="AA76" s="91"/>
      <c r="AB76" s="91"/>
      <c r="AC76" s="91"/>
      <c r="AD76" s="91"/>
      <c r="AE76" s="91"/>
      <c r="AF76" s="91"/>
      <c r="AG76" s="91"/>
      <c r="AH76" s="91"/>
      <c r="AI76" s="91"/>
      <c r="AJ76" s="91"/>
      <c r="AK76" s="54"/>
      <c r="AL76" s="54"/>
      <c r="AM76" s="54"/>
      <c r="AN76" s="54"/>
      <c r="AO76" s="54"/>
      <c r="AP76" s="54"/>
      <c r="AQ76" s="54"/>
      <c r="AR76" s="54"/>
      <c r="AS76" s="54"/>
      <c r="AT76" s="54"/>
      <c r="AU76" s="91"/>
    </row>
    <row r="77" spans="1:47" ht="83.25" customHeight="1">
      <c r="A77" s="230" t="s">
        <v>376</v>
      </c>
      <c r="B77" s="39" t="s">
        <v>222</v>
      </c>
      <c r="C77" s="39"/>
      <c r="D77" s="40">
        <v>650</v>
      </c>
      <c r="E77" s="221">
        <v>650</v>
      </c>
      <c r="F77" s="56"/>
      <c r="G77" s="91"/>
      <c r="H77" s="91"/>
      <c r="I77" s="91"/>
      <c r="J77" s="91"/>
      <c r="K77" s="91"/>
      <c r="L77" s="54"/>
      <c r="M77" s="54"/>
      <c r="N77" s="54"/>
      <c r="O77" s="54"/>
      <c r="P77" s="54"/>
      <c r="Q77" s="54"/>
      <c r="R77" s="54"/>
      <c r="S77" s="54"/>
      <c r="T77" s="54"/>
      <c r="U77" s="384"/>
      <c r="V77" s="67" t="s">
        <v>189</v>
      </c>
      <c r="W77" s="48"/>
      <c r="X77" s="40">
        <v>800</v>
      </c>
      <c r="Y77" s="40">
        <v>800</v>
      </c>
      <c r="Z77" s="90"/>
      <c r="AA77" s="91"/>
      <c r="AB77" s="91"/>
      <c r="AC77" s="91"/>
      <c r="AD77" s="91"/>
      <c r="AE77" s="91"/>
      <c r="AF77" s="91"/>
      <c r="AG77" s="91"/>
      <c r="AH77" s="91"/>
      <c r="AI77" s="91"/>
      <c r="AJ77" s="91"/>
      <c r="AK77" s="54"/>
      <c r="AL77" s="54"/>
      <c r="AM77" s="54"/>
      <c r="AN77" s="54"/>
      <c r="AO77" s="54"/>
      <c r="AP77" s="54"/>
      <c r="AQ77" s="54"/>
      <c r="AR77" s="54"/>
      <c r="AS77" s="54"/>
      <c r="AT77" s="54"/>
      <c r="AU77" s="91"/>
    </row>
    <row r="78" spans="1:47" ht="54" customHeight="1">
      <c r="A78" s="384" t="s">
        <v>409</v>
      </c>
      <c r="B78" s="61" t="s">
        <v>318</v>
      </c>
      <c r="C78" s="61"/>
      <c r="D78" s="116">
        <v>900</v>
      </c>
      <c r="E78" s="116"/>
      <c r="F78" s="113"/>
      <c r="G78" s="91"/>
      <c r="H78" s="91"/>
      <c r="I78" s="91"/>
      <c r="J78" s="91"/>
      <c r="K78" s="91"/>
      <c r="L78" s="54"/>
      <c r="M78" s="54"/>
      <c r="N78" s="54"/>
      <c r="O78" s="54"/>
      <c r="P78" s="54"/>
      <c r="Q78" s="54"/>
      <c r="R78" s="54"/>
      <c r="S78" s="54"/>
      <c r="T78" s="54"/>
      <c r="U78" s="384"/>
      <c r="V78" s="235" t="s">
        <v>564</v>
      </c>
      <c r="W78" s="48"/>
      <c r="X78" s="40"/>
      <c r="Y78" s="40"/>
      <c r="Z78" s="90"/>
      <c r="AA78" s="91"/>
      <c r="AB78" s="91"/>
      <c r="AC78" s="91"/>
      <c r="AD78" s="91"/>
      <c r="AE78" s="91"/>
      <c r="AF78" s="91"/>
      <c r="AG78" s="91"/>
      <c r="AH78" s="91"/>
      <c r="AI78" s="91"/>
      <c r="AJ78" s="91"/>
      <c r="AK78" s="54"/>
      <c r="AL78" s="54"/>
      <c r="AM78" s="54"/>
      <c r="AN78" s="54"/>
      <c r="AO78" s="54"/>
      <c r="AP78" s="54"/>
      <c r="AQ78" s="54"/>
      <c r="AR78" s="54"/>
      <c r="AS78" s="54"/>
      <c r="AT78" s="54"/>
      <c r="AU78" s="91"/>
    </row>
    <row r="79" spans="1:47" ht="46.5" customHeight="1">
      <c r="A79" s="384"/>
      <c r="B79" s="61" t="s">
        <v>300</v>
      </c>
      <c r="C79" s="61"/>
      <c r="D79" s="116">
        <v>900</v>
      </c>
      <c r="E79" s="116"/>
      <c r="F79" s="114"/>
      <c r="G79" s="91"/>
      <c r="H79" s="91"/>
      <c r="I79" s="91"/>
      <c r="J79" s="91"/>
      <c r="K79" s="91"/>
      <c r="L79" s="91"/>
      <c r="M79" s="91"/>
      <c r="N79" s="91"/>
      <c r="O79" s="91"/>
      <c r="P79" s="54"/>
      <c r="Q79" s="54"/>
      <c r="R79" s="54"/>
      <c r="S79" s="54"/>
      <c r="T79" s="54"/>
      <c r="U79" s="384"/>
      <c r="V79" s="67" t="s">
        <v>405</v>
      </c>
      <c r="W79" s="48"/>
      <c r="X79" s="40">
        <v>800</v>
      </c>
      <c r="Y79" s="40">
        <v>800</v>
      </c>
      <c r="Z79" s="90"/>
      <c r="AA79" s="91"/>
      <c r="AB79" s="91"/>
      <c r="AC79" s="91"/>
      <c r="AD79" s="91"/>
      <c r="AE79" s="91"/>
      <c r="AF79" s="91"/>
      <c r="AG79" s="91"/>
      <c r="AH79" s="91"/>
      <c r="AI79" s="91"/>
      <c r="AJ79" s="91"/>
      <c r="AK79" s="91"/>
      <c r="AL79" s="91"/>
      <c r="AM79" s="91"/>
      <c r="AN79" s="91"/>
      <c r="AO79" s="54"/>
      <c r="AP79" s="54"/>
      <c r="AQ79" s="54"/>
      <c r="AR79" s="54"/>
      <c r="AS79" s="54"/>
      <c r="AT79" s="54"/>
      <c r="AU79" s="91"/>
    </row>
    <row r="80" spans="1:47" ht="50.25" customHeight="1">
      <c r="A80" s="384"/>
      <c r="B80" s="61" t="s">
        <v>248</v>
      </c>
      <c r="C80" s="61"/>
      <c r="D80" s="116">
        <v>900</v>
      </c>
      <c r="E80" s="116"/>
      <c r="F80" s="114"/>
      <c r="G80" s="91"/>
      <c r="H80" s="91"/>
      <c r="I80" s="91"/>
      <c r="J80" s="91"/>
      <c r="K80" s="91"/>
      <c r="L80" s="91"/>
      <c r="M80" s="91"/>
      <c r="N80" s="91"/>
      <c r="O80" s="91"/>
      <c r="P80" s="54"/>
      <c r="Q80" s="54"/>
      <c r="R80" s="54"/>
      <c r="S80" s="54"/>
      <c r="T80" s="54"/>
      <c r="U80" s="384"/>
      <c r="V80" s="67" t="s">
        <v>328</v>
      </c>
      <c r="W80" s="48"/>
      <c r="X80" s="40">
        <v>800</v>
      </c>
      <c r="Y80" s="40">
        <v>800</v>
      </c>
      <c r="Z80" s="90"/>
      <c r="AA80" s="91"/>
      <c r="AB80" s="91"/>
      <c r="AC80" s="91"/>
      <c r="AD80" s="91"/>
      <c r="AE80" s="91"/>
      <c r="AF80" s="91"/>
      <c r="AG80" s="91"/>
      <c r="AH80" s="91"/>
      <c r="AI80" s="91"/>
      <c r="AJ80" s="91"/>
      <c r="AK80" s="91"/>
      <c r="AL80" s="91"/>
      <c r="AM80" s="91"/>
      <c r="AN80" s="91"/>
      <c r="AO80" s="91"/>
      <c r="AP80" s="54"/>
      <c r="AQ80" s="54"/>
      <c r="AR80" s="54"/>
      <c r="AS80" s="54"/>
      <c r="AT80" s="54"/>
      <c r="AU80" s="91"/>
    </row>
    <row r="81" spans="1:47" ht="170.25">
      <c r="A81" s="384"/>
      <c r="B81" s="61" t="s">
        <v>181</v>
      </c>
      <c r="C81" s="61"/>
      <c r="D81" s="116">
        <v>700</v>
      </c>
      <c r="E81" s="116">
        <v>700</v>
      </c>
      <c r="F81" s="114"/>
      <c r="G81" s="91"/>
      <c r="H81" s="91"/>
      <c r="I81" s="91"/>
      <c r="J81" s="91"/>
      <c r="K81" s="91"/>
      <c r="L81" s="91"/>
      <c r="M81" s="91"/>
      <c r="N81" s="91"/>
      <c r="O81" s="91"/>
      <c r="P81" s="54"/>
      <c r="Q81" s="54"/>
      <c r="R81" s="54"/>
      <c r="S81" s="54"/>
      <c r="T81" s="54"/>
      <c r="U81" s="118" t="s">
        <v>410</v>
      </c>
      <c r="V81" s="67" t="s">
        <v>411</v>
      </c>
      <c r="W81" s="39"/>
      <c r="X81" s="40">
        <v>800</v>
      </c>
      <c r="Y81" s="40">
        <v>500</v>
      </c>
      <c r="Z81" s="90"/>
      <c r="AA81" s="91"/>
      <c r="AB81" s="91"/>
      <c r="AC81" s="91"/>
      <c r="AD81" s="91"/>
      <c r="AE81" s="91"/>
      <c r="AF81" s="91"/>
      <c r="AG81" s="91"/>
      <c r="AH81" s="91"/>
      <c r="AI81" s="91"/>
      <c r="AJ81" s="91"/>
      <c r="AK81" s="91"/>
      <c r="AL81" s="91"/>
      <c r="AM81" s="91"/>
      <c r="AN81" s="91"/>
      <c r="AO81" s="91"/>
      <c r="AP81" s="91"/>
      <c r="AQ81" s="91"/>
      <c r="AR81" s="91"/>
      <c r="AS81" s="91"/>
      <c r="AT81" s="91"/>
      <c r="AU81" s="91"/>
    </row>
    <row r="82" spans="1:47" ht="38.25" customHeight="1">
      <c r="A82" s="384"/>
      <c r="B82" s="61" t="s">
        <v>222</v>
      </c>
      <c r="C82" s="61"/>
      <c r="D82" s="116">
        <v>700</v>
      </c>
      <c r="E82" s="116">
        <v>700</v>
      </c>
      <c r="F82" s="114"/>
      <c r="G82" s="91"/>
      <c r="H82" s="91"/>
      <c r="I82" s="91"/>
      <c r="J82" s="91"/>
      <c r="K82" s="91"/>
      <c r="L82" s="91"/>
      <c r="M82" s="91"/>
      <c r="N82" s="91"/>
      <c r="O82" s="91"/>
      <c r="P82" s="54"/>
      <c r="Q82" s="54"/>
      <c r="R82" s="54"/>
      <c r="S82" s="54"/>
      <c r="T82" s="54"/>
      <c r="U82" s="388" t="s">
        <v>412</v>
      </c>
      <c r="V82" s="67" t="s">
        <v>413</v>
      </c>
      <c r="W82" s="46"/>
      <c r="X82" s="41">
        <v>650</v>
      </c>
      <c r="Y82" s="41">
        <v>450</v>
      </c>
      <c r="Z82" s="90"/>
      <c r="AA82" s="91"/>
      <c r="AB82" s="91"/>
      <c r="AC82" s="91"/>
      <c r="AD82" s="91"/>
      <c r="AE82" s="91"/>
      <c r="AF82" s="91"/>
      <c r="AG82" s="91"/>
      <c r="AH82" s="91"/>
      <c r="AI82" s="91"/>
      <c r="AJ82" s="91"/>
      <c r="AK82" s="91"/>
      <c r="AL82" s="91"/>
      <c r="AM82" s="91"/>
      <c r="AN82" s="91"/>
      <c r="AO82" s="91"/>
      <c r="AP82" s="91"/>
      <c r="AQ82" s="91"/>
      <c r="AR82" s="91"/>
      <c r="AS82" s="91"/>
      <c r="AT82" s="91"/>
      <c r="AU82" s="91"/>
    </row>
    <row r="83" spans="1:47" ht="46.5" customHeight="1">
      <c r="A83" s="385" t="s">
        <v>399</v>
      </c>
      <c r="B83" s="61" t="s">
        <v>222</v>
      </c>
      <c r="C83" s="61"/>
      <c r="D83" s="116">
        <v>900</v>
      </c>
      <c r="E83" s="116"/>
      <c r="F83" s="114"/>
      <c r="G83" s="91"/>
      <c r="H83" s="91"/>
      <c r="I83" s="91"/>
      <c r="J83" s="91"/>
      <c r="K83" s="91"/>
      <c r="L83" s="91"/>
      <c r="M83" s="91"/>
      <c r="N83" s="91"/>
      <c r="O83" s="91"/>
      <c r="P83" s="54"/>
      <c r="Q83" s="54"/>
      <c r="R83" s="54"/>
      <c r="S83" s="54"/>
      <c r="T83" s="54"/>
      <c r="U83" s="389"/>
      <c r="V83" s="235" t="s">
        <v>570</v>
      </c>
      <c r="W83" s="46"/>
      <c r="X83" s="41">
        <v>1000</v>
      </c>
      <c r="Y83" s="41"/>
      <c r="Z83" s="90"/>
      <c r="AA83" s="91"/>
      <c r="AB83" s="91"/>
      <c r="AC83" s="91"/>
      <c r="AD83" s="91"/>
      <c r="AE83" s="91"/>
      <c r="AF83" s="91"/>
      <c r="AG83" s="91"/>
      <c r="AH83" s="91"/>
      <c r="AI83" s="91"/>
      <c r="AJ83" s="91"/>
      <c r="AK83" s="91"/>
      <c r="AL83" s="91"/>
      <c r="AM83" s="91"/>
      <c r="AN83" s="91"/>
      <c r="AO83" s="91"/>
      <c r="AP83" s="91"/>
      <c r="AQ83" s="91"/>
      <c r="AR83" s="91"/>
      <c r="AS83" s="91"/>
      <c r="AT83" s="91"/>
      <c r="AU83" s="91"/>
    </row>
    <row r="84" spans="1:47" ht="43.5" customHeight="1">
      <c r="A84" s="385"/>
      <c r="B84" s="61" t="s">
        <v>181</v>
      </c>
      <c r="C84" s="61"/>
      <c r="D84" s="116">
        <v>900</v>
      </c>
      <c r="E84" s="116"/>
      <c r="F84" s="114"/>
      <c r="G84" s="91"/>
      <c r="H84" s="91"/>
      <c r="I84" s="91"/>
      <c r="J84" s="91"/>
      <c r="K84" s="91"/>
      <c r="L84" s="91"/>
      <c r="M84" s="91"/>
      <c r="N84" s="91"/>
      <c r="O84" s="91"/>
      <c r="P84" s="91"/>
      <c r="Q84" s="54"/>
      <c r="R84" s="54"/>
      <c r="S84" s="54"/>
      <c r="T84" s="54"/>
      <c r="U84" s="389"/>
      <c r="V84" s="67" t="s">
        <v>414</v>
      </c>
      <c r="W84" s="46"/>
      <c r="X84" s="41">
        <v>650</v>
      </c>
      <c r="Y84" s="41">
        <v>450</v>
      </c>
      <c r="Z84" s="90"/>
      <c r="AA84" s="91"/>
      <c r="AB84" s="91"/>
      <c r="AC84" s="91"/>
      <c r="AD84" s="91"/>
      <c r="AE84" s="91"/>
      <c r="AF84" s="91"/>
      <c r="AG84" s="91"/>
      <c r="AH84" s="91"/>
      <c r="AI84" s="91"/>
      <c r="AJ84" s="91"/>
      <c r="AK84" s="91"/>
      <c r="AL84" s="91"/>
      <c r="AM84" s="91"/>
      <c r="AN84" s="91"/>
      <c r="AO84" s="91"/>
      <c r="AP84" s="91"/>
      <c r="AQ84" s="91"/>
      <c r="AR84" s="91"/>
      <c r="AS84" s="91"/>
      <c r="AT84" s="91"/>
      <c r="AU84" s="91"/>
    </row>
    <row r="85" spans="1:47" ht="45.75" customHeight="1">
      <c r="A85" s="385"/>
      <c r="B85" s="61" t="s">
        <v>241</v>
      </c>
      <c r="C85" s="61"/>
      <c r="D85" s="116">
        <v>900</v>
      </c>
      <c r="E85" s="116"/>
      <c r="F85" s="114"/>
      <c r="G85" s="91"/>
      <c r="H85" s="91"/>
      <c r="I85" s="91"/>
      <c r="J85" s="91"/>
      <c r="K85" s="91"/>
      <c r="L85" s="91"/>
      <c r="M85" s="91"/>
      <c r="N85" s="91"/>
      <c r="O85" s="91"/>
      <c r="P85" s="91"/>
      <c r="Q85" s="91"/>
      <c r="R85" s="91"/>
      <c r="S85" s="91"/>
      <c r="T85" s="91"/>
      <c r="U85" s="389"/>
      <c r="V85" s="67" t="s">
        <v>415</v>
      </c>
      <c r="W85" s="46"/>
      <c r="X85" s="41">
        <v>650</v>
      </c>
      <c r="Y85" s="41">
        <v>450</v>
      </c>
      <c r="Z85" s="90"/>
      <c r="AA85" s="91"/>
      <c r="AB85" s="91"/>
      <c r="AC85" s="91"/>
      <c r="AD85" s="91"/>
      <c r="AE85" s="91"/>
      <c r="AF85" s="91"/>
      <c r="AG85" s="91"/>
      <c r="AH85" s="91"/>
      <c r="AI85" s="91"/>
      <c r="AJ85" s="91"/>
      <c r="AK85" s="91"/>
      <c r="AL85" s="91"/>
      <c r="AM85" s="91"/>
      <c r="AN85" s="91"/>
      <c r="AO85" s="91"/>
      <c r="AP85" s="91"/>
      <c r="AQ85" s="91"/>
      <c r="AR85" s="91"/>
      <c r="AS85" s="91"/>
      <c r="AT85" s="91"/>
      <c r="AU85" s="91"/>
    </row>
    <row r="86" spans="1:47" ht="95.25" customHeight="1">
      <c r="A86" s="400" t="s">
        <v>418</v>
      </c>
      <c r="B86" s="61" t="s">
        <v>524</v>
      </c>
      <c r="C86" s="61"/>
      <c r="D86" s="116">
        <v>690</v>
      </c>
      <c r="E86" s="116"/>
      <c r="F86" s="114"/>
      <c r="G86" s="91"/>
      <c r="H86" s="91"/>
      <c r="I86" s="91"/>
      <c r="J86" s="91"/>
      <c r="K86" s="91"/>
      <c r="L86" s="91"/>
      <c r="M86" s="91"/>
      <c r="N86" s="91"/>
      <c r="O86" s="91"/>
      <c r="P86" s="91"/>
      <c r="Q86" s="91"/>
      <c r="R86" s="91"/>
      <c r="S86" s="91"/>
      <c r="T86" s="91"/>
      <c r="U86" s="390"/>
      <c r="V86" s="67" t="s">
        <v>416</v>
      </c>
      <c r="W86" s="46"/>
      <c r="X86" s="41">
        <v>650</v>
      </c>
      <c r="Y86" s="41"/>
      <c r="Z86" s="90"/>
      <c r="AA86" s="91"/>
      <c r="AB86" s="91"/>
      <c r="AC86" s="91"/>
      <c r="AD86" s="91"/>
      <c r="AE86" s="91"/>
      <c r="AF86" s="91"/>
      <c r="AG86" s="91"/>
      <c r="AH86" s="91"/>
      <c r="AI86" s="91"/>
      <c r="AJ86" s="91"/>
      <c r="AK86" s="91"/>
      <c r="AL86" s="91"/>
      <c r="AM86" s="91"/>
      <c r="AN86" s="91"/>
      <c r="AO86" s="91"/>
      <c r="AP86" s="91"/>
      <c r="AQ86" s="91"/>
      <c r="AR86" s="91"/>
      <c r="AS86" s="91"/>
      <c r="AT86" s="91"/>
      <c r="AU86" s="91"/>
    </row>
    <row r="87" spans="1:47" ht="60.75" customHeight="1">
      <c r="A87" s="401"/>
      <c r="B87" s="61" t="s">
        <v>525</v>
      </c>
      <c r="C87" s="61"/>
      <c r="D87" s="116">
        <v>690</v>
      </c>
      <c r="E87" s="116"/>
      <c r="F87" s="114"/>
      <c r="G87" s="91"/>
      <c r="H87" s="91"/>
      <c r="I87" s="91"/>
      <c r="J87" s="91"/>
      <c r="K87" s="91"/>
      <c r="L87" s="91"/>
      <c r="M87" s="91"/>
      <c r="N87" s="91"/>
      <c r="O87" s="91"/>
      <c r="P87" s="91"/>
      <c r="Q87" s="91"/>
      <c r="R87" s="91"/>
      <c r="S87" s="91"/>
      <c r="T87" s="91"/>
      <c r="U87" s="391" t="s">
        <v>417</v>
      </c>
      <c r="V87" s="67" t="s">
        <v>265</v>
      </c>
      <c r="W87" s="46"/>
      <c r="X87" s="41">
        <v>700</v>
      </c>
      <c r="Y87" s="41">
        <v>680</v>
      </c>
      <c r="Z87" s="90"/>
      <c r="AA87" s="91"/>
      <c r="AB87" s="91"/>
      <c r="AC87" s="91"/>
      <c r="AD87" s="91"/>
      <c r="AE87" s="91"/>
      <c r="AF87" s="91"/>
      <c r="AG87" s="91"/>
      <c r="AH87" s="91"/>
      <c r="AI87" s="91"/>
      <c r="AJ87" s="91"/>
      <c r="AK87" s="91"/>
      <c r="AL87" s="91"/>
      <c r="AM87" s="91"/>
      <c r="AN87" s="91"/>
      <c r="AO87" s="91"/>
      <c r="AP87" s="91"/>
      <c r="AQ87" s="91"/>
      <c r="AR87" s="91"/>
      <c r="AS87" s="91"/>
      <c r="AT87" s="91"/>
      <c r="AU87" s="91"/>
    </row>
    <row r="88" spans="1:47" ht="168">
      <c r="A88" s="119" t="s">
        <v>417</v>
      </c>
      <c r="B88" s="61" t="s">
        <v>222</v>
      </c>
      <c r="C88" s="61"/>
      <c r="D88" s="116">
        <v>700</v>
      </c>
      <c r="E88" s="116">
        <v>680</v>
      </c>
      <c r="F88" s="114"/>
      <c r="G88" s="91"/>
      <c r="H88" s="91"/>
      <c r="I88" s="91"/>
      <c r="J88" s="91"/>
      <c r="K88" s="91"/>
      <c r="L88" s="91"/>
      <c r="M88" s="91"/>
      <c r="N88" s="91"/>
      <c r="O88" s="91"/>
      <c r="P88" s="91"/>
      <c r="Q88" s="91"/>
      <c r="R88" s="91"/>
      <c r="S88" s="91"/>
      <c r="T88" s="91"/>
      <c r="U88" s="392"/>
      <c r="V88" s="67" t="s">
        <v>275</v>
      </c>
      <c r="W88" s="46"/>
      <c r="X88" s="41">
        <v>700</v>
      </c>
      <c r="Y88" s="41">
        <v>680</v>
      </c>
      <c r="Z88" s="90"/>
      <c r="AA88" s="91"/>
      <c r="AB88" s="91"/>
      <c r="AC88" s="91"/>
      <c r="AD88" s="91"/>
      <c r="AE88" s="91"/>
      <c r="AF88" s="91"/>
      <c r="AG88" s="91"/>
      <c r="AH88" s="91"/>
      <c r="AI88" s="91"/>
      <c r="AJ88" s="91"/>
      <c r="AK88" s="91"/>
      <c r="AL88" s="91"/>
      <c r="AM88" s="91"/>
      <c r="AN88" s="91"/>
      <c r="AO88" s="91"/>
      <c r="AP88" s="91"/>
      <c r="AQ88" s="91"/>
      <c r="AR88" s="91"/>
      <c r="AS88" s="91"/>
      <c r="AT88" s="91"/>
      <c r="AU88" s="91"/>
    </row>
    <row r="89" spans="1:47" ht="126" customHeight="1">
      <c r="A89" s="120" t="s">
        <v>419</v>
      </c>
      <c r="B89" s="61" t="s">
        <v>248</v>
      </c>
      <c r="C89" s="61"/>
      <c r="D89" s="116">
        <v>806</v>
      </c>
      <c r="E89" s="116">
        <v>592</v>
      </c>
      <c r="F89" s="114"/>
      <c r="G89" s="91"/>
      <c r="H89" s="91"/>
      <c r="I89" s="91"/>
      <c r="J89" s="91"/>
      <c r="K89" s="91"/>
      <c r="L89" s="91"/>
      <c r="M89" s="91"/>
      <c r="N89" s="91"/>
      <c r="O89" s="91"/>
      <c r="P89" s="91"/>
      <c r="Q89" s="91"/>
      <c r="R89" s="91"/>
      <c r="S89" s="91"/>
      <c r="T89" s="91"/>
      <c r="U89" s="392"/>
      <c r="V89" s="67" t="s">
        <v>189</v>
      </c>
      <c r="W89" s="46"/>
      <c r="X89" s="41">
        <v>700</v>
      </c>
      <c r="Y89" s="41">
        <v>680</v>
      </c>
      <c r="Z89" s="90"/>
      <c r="AA89" s="91"/>
      <c r="AB89" s="91"/>
      <c r="AC89" s="91"/>
      <c r="AD89" s="91"/>
      <c r="AE89" s="91"/>
      <c r="AF89" s="91"/>
      <c r="AG89" s="91"/>
      <c r="AH89" s="91"/>
      <c r="AI89" s="91"/>
      <c r="AJ89" s="91"/>
      <c r="AK89" s="91"/>
      <c r="AL89" s="91"/>
      <c r="AM89" s="91"/>
      <c r="AN89" s="91"/>
      <c r="AO89" s="91"/>
      <c r="AP89" s="91"/>
      <c r="AQ89" s="91"/>
      <c r="AR89" s="91"/>
      <c r="AS89" s="91"/>
      <c r="AT89" s="91"/>
      <c r="AU89" s="91"/>
    </row>
    <row r="90" spans="1:47" ht="153.75">
      <c r="A90" s="111" t="s">
        <v>420</v>
      </c>
      <c r="B90" s="61" t="s">
        <v>181</v>
      </c>
      <c r="C90" s="61"/>
      <c r="D90" s="116">
        <v>600</v>
      </c>
      <c r="E90" s="116"/>
      <c r="F90" s="114"/>
      <c r="G90" s="91"/>
      <c r="H90" s="91"/>
      <c r="I90" s="91"/>
      <c r="J90" s="91"/>
      <c r="K90" s="91"/>
      <c r="L90" s="91"/>
      <c r="M90" s="91"/>
      <c r="N90" s="91"/>
      <c r="O90" s="91"/>
      <c r="P90" s="91"/>
      <c r="Q90" s="91"/>
      <c r="R90" s="91"/>
      <c r="S90" s="91"/>
      <c r="T90" s="91"/>
      <c r="U90" s="392"/>
      <c r="V90" s="67" t="s">
        <v>314</v>
      </c>
      <c r="W90" s="46"/>
      <c r="X90" s="41">
        <v>700</v>
      </c>
      <c r="Y90" s="41">
        <v>680</v>
      </c>
      <c r="Z90" s="89"/>
      <c r="AA90" s="91"/>
      <c r="AB90" s="91"/>
      <c r="AC90" s="91"/>
      <c r="AD90" s="91"/>
      <c r="AE90" s="91"/>
      <c r="AF90" s="91"/>
      <c r="AG90" s="91"/>
      <c r="AH90" s="91"/>
      <c r="AI90" s="91"/>
      <c r="AJ90" s="91"/>
      <c r="AK90" s="91"/>
      <c r="AL90" s="91"/>
      <c r="AM90" s="91"/>
      <c r="AN90" s="91"/>
      <c r="AO90" s="91"/>
      <c r="AP90" s="91"/>
      <c r="AQ90" s="91"/>
      <c r="AR90" s="91"/>
      <c r="AS90" s="91"/>
      <c r="AT90" s="91"/>
      <c r="AU90" s="91"/>
    </row>
    <row r="91" spans="1:47" ht="66" customHeight="1">
      <c r="A91" s="112" t="s">
        <v>239</v>
      </c>
      <c r="B91" s="61" t="s">
        <v>181</v>
      </c>
      <c r="C91" s="61" t="s">
        <v>421</v>
      </c>
      <c r="D91" s="116"/>
      <c r="E91" s="116">
        <v>350</v>
      </c>
      <c r="F91" s="114"/>
      <c r="G91" s="91"/>
      <c r="H91" s="91"/>
      <c r="I91" s="91"/>
      <c r="J91" s="91"/>
      <c r="K91" s="91"/>
      <c r="L91" s="91"/>
      <c r="M91" s="91"/>
      <c r="N91" s="91"/>
      <c r="O91" s="91"/>
      <c r="P91" s="91"/>
      <c r="Q91" s="91"/>
      <c r="R91" s="91"/>
      <c r="S91" s="91"/>
      <c r="T91" s="91"/>
      <c r="U91" s="392"/>
      <c r="V91" s="67" t="s">
        <v>346</v>
      </c>
      <c r="W91" s="46"/>
      <c r="X91" s="41">
        <v>700</v>
      </c>
      <c r="Y91" s="41">
        <v>680</v>
      </c>
      <c r="Z91" s="89"/>
      <c r="AA91" s="91"/>
      <c r="AB91" s="91"/>
      <c r="AC91" s="91"/>
      <c r="AD91" s="91"/>
      <c r="AE91" s="91"/>
      <c r="AF91" s="91"/>
      <c r="AG91" s="91"/>
      <c r="AH91" s="91"/>
      <c r="AI91" s="91"/>
      <c r="AJ91" s="91"/>
      <c r="AK91" s="91"/>
      <c r="AL91" s="91"/>
      <c r="AM91" s="91"/>
      <c r="AN91" s="91"/>
      <c r="AO91" s="91"/>
      <c r="AP91" s="91"/>
      <c r="AQ91" s="91"/>
      <c r="AR91" s="91"/>
      <c r="AS91" s="91"/>
      <c r="AT91" s="91"/>
      <c r="AU91" s="91"/>
    </row>
    <row r="92" spans="1:47" ht="136.5">
      <c r="A92" s="117" t="s">
        <v>422</v>
      </c>
      <c r="B92" s="61" t="s">
        <v>181</v>
      </c>
      <c r="C92" s="61"/>
      <c r="D92" s="116">
        <v>980</v>
      </c>
      <c r="E92" s="116">
        <v>980</v>
      </c>
      <c r="F92" s="114"/>
      <c r="G92" s="91"/>
      <c r="H92" s="91"/>
      <c r="I92" s="91"/>
      <c r="J92" s="91"/>
      <c r="K92" s="91"/>
      <c r="L92" s="91"/>
      <c r="M92" s="91"/>
      <c r="N92" s="91"/>
      <c r="O92" s="91"/>
      <c r="P92" s="91"/>
      <c r="Q92" s="91"/>
      <c r="R92" s="91"/>
      <c r="S92" s="91"/>
      <c r="T92" s="91"/>
      <c r="U92" s="393"/>
      <c r="V92" s="67" t="s">
        <v>328</v>
      </c>
      <c r="W92" s="46"/>
      <c r="X92" s="41">
        <v>700</v>
      </c>
      <c r="Y92" s="41">
        <v>680</v>
      </c>
      <c r="Z92" s="89"/>
      <c r="AA92" s="91"/>
      <c r="AB92" s="91"/>
      <c r="AC92" s="91"/>
      <c r="AD92" s="91"/>
      <c r="AE92" s="91"/>
      <c r="AF92" s="91"/>
      <c r="AG92" s="91"/>
      <c r="AH92" s="91"/>
      <c r="AI92" s="91"/>
      <c r="AJ92" s="91"/>
      <c r="AK92" s="91"/>
      <c r="AL92" s="91"/>
      <c r="AM92" s="91"/>
      <c r="AN92" s="91"/>
      <c r="AO92" s="91"/>
      <c r="AP92" s="91"/>
      <c r="AQ92" s="91"/>
      <c r="AR92" s="91"/>
      <c r="AS92" s="91"/>
      <c r="AT92" s="91"/>
      <c r="AU92" s="91"/>
    </row>
    <row r="93" spans="1:47" ht="114" customHeight="1">
      <c r="A93" s="318" t="s">
        <v>423</v>
      </c>
      <c r="B93" s="318"/>
      <c r="C93" s="319"/>
      <c r="D93" s="125">
        <f>AVERAGE(D7:D92)</f>
        <v>721.79746835443041</v>
      </c>
      <c r="E93" s="126">
        <f>AVERAGE(E7:E92)</f>
        <v>734.77777777777783</v>
      </c>
      <c r="F93" s="114"/>
      <c r="G93" s="91"/>
      <c r="H93" s="91"/>
      <c r="I93" s="91"/>
      <c r="J93" s="91"/>
      <c r="K93" s="91"/>
      <c r="L93" s="91"/>
      <c r="M93" s="91"/>
      <c r="N93" s="91"/>
      <c r="O93" s="91"/>
      <c r="P93" s="91"/>
      <c r="Q93" s="91"/>
      <c r="R93" s="91"/>
      <c r="S93" s="91"/>
      <c r="T93" s="91"/>
      <c r="U93" s="397" t="s">
        <v>420</v>
      </c>
      <c r="V93" s="67" t="s">
        <v>189</v>
      </c>
      <c r="W93" s="44"/>
      <c r="X93" s="41">
        <v>740</v>
      </c>
      <c r="Y93" s="41"/>
      <c r="Z93" s="89"/>
      <c r="AA93" s="91"/>
      <c r="AB93" s="91"/>
      <c r="AC93" s="91"/>
      <c r="AD93" s="91"/>
      <c r="AE93" s="91"/>
      <c r="AF93" s="91"/>
      <c r="AG93" s="91"/>
      <c r="AH93" s="91"/>
      <c r="AI93" s="91"/>
      <c r="AJ93" s="91"/>
      <c r="AK93" s="91"/>
      <c r="AL93" s="91"/>
      <c r="AM93" s="91"/>
      <c r="AN93" s="91"/>
      <c r="AO93" s="91"/>
      <c r="AP93" s="91"/>
      <c r="AQ93" s="91"/>
      <c r="AR93" s="91"/>
      <c r="AS93" s="91"/>
      <c r="AT93" s="91"/>
      <c r="AU93" s="91"/>
    </row>
    <row r="94" spans="1:47" ht="40.5" customHeight="1">
      <c r="A94" s="413" t="s">
        <v>526</v>
      </c>
      <c r="B94" s="413"/>
      <c r="C94" s="413"/>
      <c r="D94" s="127">
        <v>722</v>
      </c>
      <c r="E94" s="127">
        <v>735</v>
      </c>
      <c r="F94" s="121"/>
      <c r="G94" s="122"/>
      <c r="H94" s="91"/>
      <c r="I94" s="91"/>
      <c r="J94" s="91"/>
      <c r="K94" s="91"/>
      <c r="L94" s="91"/>
      <c r="M94" s="91"/>
      <c r="N94" s="91"/>
      <c r="O94" s="91"/>
      <c r="P94" s="91"/>
      <c r="Q94" s="91"/>
      <c r="R94" s="91"/>
      <c r="S94" s="91"/>
      <c r="T94" s="91"/>
      <c r="U94" s="398"/>
      <c r="V94" s="67" t="s">
        <v>328</v>
      </c>
      <c r="W94" s="44"/>
      <c r="X94" s="41">
        <v>740</v>
      </c>
      <c r="Y94" s="41"/>
      <c r="Z94" s="89"/>
      <c r="AA94" s="91"/>
      <c r="AB94" s="91"/>
      <c r="AC94" s="91"/>
      <c r="AD94" s="91"/>
      <c r="AE94" s="91"/>
      <c r="AF94" s="91"/>
      <c r="AG94" s="91"/>
      <c r="AH94" s="91"/>
      <c r="AI94" s="91"/>
      <c r="AJ94" s="91"/>
      <c r="AK94" s="91"/>
      <c r="AL94" s="91"/>
      <c r="AM94" s="91"/>
      <c r="AN94" s="91"/>
      <c r="AO94" s="91"/>
      <c r="AP94" s="91"/>
      <c r="AQ94" s="91"/>
      <c r="AR94" s="91"/>
      <c r="AS94" s="91"/>
      <c r="AT94" s="91"/>
      <c r="AU94" s="91"/>
    </row>
    <row r="95" spans="1:47" ht="75" customHeight="1">
      <c r="A95" s="91"/>
      <c r="B95" s="114"/>
      <c r="C95" s="114"/>
      <c r="D95" s="114"/>
      <c r="E95" s="114"/>
      <c r="F95" s="123"/>
      <c r="G95" s="122"/>
      <c r="H95" s="91"/>
      <c r="I95" s="91"/>
      <c r="J95" s="91"/>
      <c r="K95" s="91"/>
      <c r="L95" s="91"/>
      <c r="M95" s="91"/>
      <c r="N95" s="91"/>
      <c r="O95" s="91"/>
      <c r="P95" s="91"/>
      <c r="Q95" s="91"/>
      <c r="R95" s="91"/>
      <c r="S95" s="91"/>
      <c r="T95" s="91"/>
      <c r="U95" s="111" t="s">
        <v>239</v>
      </c>
      <c r="V95" s="42" t="s">
        <v>424</v>
      </c>
      <c r="W95" s="46"/>
      <c r="X95" s="41"/>
      <c r="Y95" s="41">
        <v>350</v>
      </c>
      <c r="Z95" s="89"/>
      <c r="AA95" s="91"/>
      <c r="AB95" s="91"/>
      <c r="AC95" s="91"/>
      <c r="AD95" s="91"/>
      <c r="AE95" s="91"/>
      <c r="AF95" s="91"/>
      <c r="AG95" s="91"/>
      <c r="AH95" s="91"/>
      <c r="AI95" s="91"/>
      <c r="AJ95" s="91"/>
      <c r="AK95" s="91"/>
      <c r="AL95" s="91"/>
      <c r="AM95" s="91"/>
      <c r="AN95" s="91"/>
      <c r="AO95" s="91"/>
      <c r="AP95" s="91"/>
      <c r="AQ95" s="91"/>
      <c r="AR95" s="91"/>
      <c r="AS95" s="91"/>
      <c r="AT95" s="91"/>
      <c r="AU95" s="91"/>
    </row>
    <row r="96" spans="1:47" ht="63.75" customHeight="1">
      <c r="A96" s="91"/>
      <c r="B96" s="114"/>
      <c r="C96" s="114"/>
      <c r="D96" s="114"/>
      <c r="E96" s="114"/>
      <c r="F96" s="114"/>
      <c r="G96" s="124"/>
      <c r="H96" s="122"/>
      <c r="I96" s="91"/>
      <c r="J96" s="91"/>
      <c r="K96" s="91"/>
      <c r="L96" s="91"/>
      <c r="M96" s="91"/>
      <c r="N96" s="91"/>
      <c r="O96" s="91"/>
      <c r="P96" s="91"/>
      <c r="Q96" s="91"/>
      <c r="R96" s="91"/>
      <c r="S96" s="91"/>
      <c r="T96" s="91"/>
      <c r="U96" s="383" t="s">
        <v>425</v>
      </c>
      <c r="V96" s="238" t="s">
        <v>571</v>
      </c>
      <c r="W96" s="39"/>
      <c r="X96" s="40"/>
      <c r="Y96" s="40"/>
      <c r="Z96" s="89"/>
      <c r="AA96" s="91"/>
      <c r="AB96" s="91"/>
      <c r="AC96" s="91"/>
      <c r="AD96" s="91"/>
      <c r="AE96" s="91"/>
      <c r="AF96" s="91"/>
      <c r="AG96" s="91"/>
      <c r="AH96" s="91"/>
      <c r="AI96" s="91"/>
      <c r="AJ96" s="91"/>
      <c r="AK96" s="91"/>
      <c r="AL96" s="91"/>
      <c r="AM96" s="91"/>
      <c r="AN96" s="91"/>
      <c r="AO96" s="91"/>
      <c r="AP96" s="91"/>
      <c r="AQ96" s="91"/>
      <c r="AR96" s="91"/>
      <c r="AS96" s="91"/>
      <c r="AT96" s="91"/>
      <c r="AU96" s="91"/>
    </row>
    <row r="97" spans="1:47" ht="25.5">
      <c r="A97" s="91"/>
      <c r="B97" s="114"/>
      <c r="C97" s="114"/>
      <c r="D97" s="114"/>
      <c r="E97" s="114"/>
      <c r="F97" s="114"/>
      <c r="G97" s="91"/>
      <c r="H97" s="91"/>
      <c r="I97" s="91"/>
      <c r="J97" s="91"/>
      <c r="K97" s="91"/>
      <c r="L97" s="91"/>
      <c r="M97" s="91"/>
      <c r="N97" s="91"/>
      <c r="O97" s="91"/>
      <c r="P97" s="91"/>
      <c r="Q97" s="91"/>
      <c r="R97" s="91"/>
      <c r="S97" s="91"/>
      <c r="T97" s="91"/>
      <c r="U97" s="383"/>
      <c r="V97" s="238" t="s">
        <v>572</v>
      </c>
      <c r="W97" s="39"/>
      <c r="X97" s="40"/>
      <c r="Y97" s="40"/>
      <c r="Z97" s="89"/>
      <c r="AA97" s="91"/>
      <c r="AB97" s="91"/>
      <c r="AC97" s="91"/>
      <c r="AD97" s="91"/>
      <c r="AE97" s="91"/>
      <c r="AF97" s="91"/>
      <c r="AG97" s="91"/>
      <c r="AH97" s="91"/>
      <c r="AI97" s="91"/>
      <c r="AJ97" s="91"/>
      <c r="AK97" s="91"/>
      <c r="AL97" s="91"/>
      <c r="AM97" s="91"/>
      <c r="AN97" s="91"/>
      <c r="AO97" s="91"/>
      <c r="AP97" s="91"/>
      <c r="AQ97" s="91"/>
      <c r="AR97" s="91"/>
      <c r="AS97" s="91"/>
      <c r="AT97" s="91"/>
      <c r="AU97" s="91"/>
    </row>
    <row r="98" spans="1:47">
      <c r="A98" s="91"/>
      <c r="B98" s="114"/>
      <c r="C98" s="114"/>
      <c r="D98" s="114"/>
      <c r="E98" s="114"/>
      <c r="F98" s="114"/>
      <c r="G98" s="91"/>
      <c r="H98" s="91"/>
      <c r="I98" s="91"/>
      <c r="J98" s="91"/>
      <c r="K98" s="91"/>
      <c r="L98" s="91"/>
      <c r="M98" s="91"/>
      <c r="N98" s="91"/>
      <c r="O98" s="91"/>
      <c r="P98" s="91"/>
      <c r="Q98" s="91"/>
      <c r="R98" s="91"/>
      <c r="S98" s="91"/>
      <c r="T98" s="91"/>
      <c r="U98" s="383"/>
      <c r="V98" s="39" t="s">
        <v>426</v>
      </c>
      <c r="W98" s="39"/>
      <c r="X98" s="40">
        <v>2140</v>
      </c>
      <c r="Y98" s="40">
        <v>1600</v>
      </c>
      <c r="Z98" s="89"/>
      <c r="AA98" s="91"/>
      <c r="AB98" s="91"/>
      <c r="AC98" s="91"/>
      <c r="AD98" s="91"/>
      <c r="AE98" s="91"/>
      <c r="AF98" s="91"/>
      <c r="AG98" s="91"/>
      <c r="AH98" s="91"/>
      <c r="AI98" s="91"/>
      <c r="AJ98" s="91"/>
      <c r="AK98" s="91"/>
      <c r="AL98" s="91"/>
      <c r="AM98" s="91"/>
      <c r="AN98" s="91"/>
      <c r="AO98" s="91"/>
      <c r="AP98" s="91"/>
      <c r="AQ98" s="91"/>
      <c r="AR98" s="91"/>
      <c r="AS98" s="91"/>
      <c r="AT98" s="91"/>
      <c r="AU98" s="91"/>
    </row>
    <row r="99" spans="1:47" ht="114.75">
      <c r="A99" s="91"/>
      <c r="B99" s="114"/>
      <c r="C99" s="114"/>
      <c r="D99" s="114"/>
      <c r="E99" s="114"/>
      <c r="F99" s="114"/>
      <c r="G99" s="91"/>
      <c r="H99" s="91"/>
      <c r="I99" s="91"/>
      <c r="J99" s="91"/>
      <c r="K99" s="91"/>
      <c r="L99" s="91"/>
      <c r="M99" s="91"/>
      <c r="N99" s="91"/>
      <c r="O99" s="91"/>
      <c r="P99" s="91"/>
      <c r="Q99" s="91"/>
      <c r="R99" s="91"/>
      <c r="S99" s="91"/>
      <c r="T99" s="91"/>
      <c r="U99" s="383"/>
      <c r="V99" s="238" t="s">
        <v>601</v>
      </c>
      <c r="W99" s="39"/>
      <c r="X99" s="40">
        <v>900</v>
      </c>
      <c r="Y99" s="40">
        <v>600</v>
      </c>
      <c r="Z99" s="89"/>
      <c r="AA99" s="91"/>
      <c r="AB99" s="91"/>
      <c r="AC99" s="91"/>
      <c r="AD99" s="91"/>
      <c r="AE99" s="91"/>
      <c r="AF99" s="91"/>
      <c r="AG99" s="91"/>
      <c r="AH99" s="91"/>
      <c r="AI99" s="91"/>
      <c r="AJ99" s="91"/>
      <c r="AK99" s="91"/>
      <c r="AL99" s="91"/>
      <c r="AM99" s="91"/>
      <c r="AN99" s="91"/>
      <c r="AO99" s="91"/>
      <c r="AP99" s="91"/>
      <c r="AQ99" s="91"/>
      <c r="AR99" s="91"/>
      <c r="AS99" s="91"/>
      <c r="AT99" s="91"/>
      <c r="AU99" s="91"/>
    </row>
    <row r="100" spans="1:47" ht="140.25">
      <c r="A100" s="91"/>
      <c r="B100" s="114"/>
      <c r="C100" s="114"/>
      <c r="D100" s="114"/>
      <c r="E100" s="114"/>
      <c r="F100" s="114"/>
      <c r="G100" s="91"/>
      <c r="H100" s="91"/>
      <c r="I100" s="91"/>
      <c r="J100" s="91"/>
      <c r="K100" s="91"/>
      <c r="L100" s="91"/>
      <c r="M100" s="91"/>
      <c r="N100" s="91"/>
      <c r="O100" s="91"/>
      <c r="P100" s="91"/>
      <c r="Q100" s="91"/>
      <c r="R100" s="91"/>
      <c r="S100" s="91"/>
      <c r="T100" s="91"/>
      <c r="U100" s="383"/>
      <c r="V100" s="238" t="s">
        <v>602</v>
      </c>
      <c r="W100" s="39"/>
      <c r="X100" s="40">
        <v>1000</v>
      </c>
      <c r="Y100" s="40">
        <v>800</v>
      </c>
      <c r="Z100" s="131"/>
      <c r="AA100" s="91"/>
      <c r="AB100" s="91"/>
      <c r="AC100" s="91"/>
      <c r="AD100" s="91"/>
      <c r="AE100" s="91"/>
      <c r="AF100" s="91"/>
      <c r="AG100" s="91"/>
      <c r="AH100" s="91"/>
      <c r="AI100" s="91"/>
      <c r="AJ100" s="91"/>
      <c r="AK100" s="91"/>
      <c r="AL100" s="91"/>
      <c r="AM100" s="91"/>
      <c r="AN100" s="91"/>
      <c r="AO100" s="91"/>
      <c r="AP100" s="91"/>
      <c r="AQ100" s="91"/>
      <c r="AR100" s="91"/>
      <c r="AS100" s="91"/>
      <c r="AT100" s="91"/>
      <c r="AU100" s="91"/>
    </row>
    <row r="101" spans="1:47" ht="76.5">
      <c r="A101" s="91"/>
      <c r="B101" s="114"/>
      <c r="C101" s="114"/>
      <c r="D101" s="114"/>
      <c r="E101" s="114"/>
      <c r="F101" s="114"/>
      <c r="G101" s="91"/>
      <c r="H101" s="91"/>
      <c r="I101" s="91"/>
      <c r="J101" s="91"/>
      <c r="K101" s="91"/>
      <c r="L101" s="91"/>
      <c r="M101" s="91"/>
      <c r="N101" s="91"/>
      <c r="O101" s="91"/>
      <c r="P101" s="91"/>
      <c r="Q101" s="91"/>
      <c r="R101" s="91"/>
      <c r="S101" s="91"/>
      <c r="T101" s="91"/>
      <c r="U101" s="383"/>
      <c r="V101" s="238" t="s">
        <v>573</v>
      </c>
      <c r="W101" s="39"/>
      <c r="X101" s="40">
        <v>1180</v>
      </c>
      <c r="Y101" s="40"/>
      <c r="Z101" s="132"/>
      <c r="AA101" s="91"/>
      <c r="AB101" s="122"/>
      <c r="AC101" s="91"/>
      <c r="AD101" s="91"/>
      <c r="AE101" s="91"/>
      <c r="AF101" s="91"/>
      <c r="AG101" s="91"/>
      <c r="AH101" s="91"/>
      <c r="AI101" s="91"/>
      <c r="AJ101" s="91"/>
      <c r="AK101" s="91"/>
      <c r="AL101" s="91"/>
      <c r="AM101" s="91"/>
      <c r="AN101" s="91"/>
      <c r="AO101" s="91"/>
      <c r="AP101" s="91"/>
      <c r="AQ101" s="91"/>
      <c r="AR101" s="91"/>
      <c r="AS101" s="91"/>
      <c r="AT101" s="91"/>
      <c r="AU101" s="91"/>
    </row>
    <row r="102" spans="1:47" ht="65.25" customHeight="1">
      <c r="A102" s="91"/>
      <c r="B102" s="114"/>
      <c r="C102" s="114"/>
      <c r="D102" s="114"/>
      <c r="E102" s="114"/>
      <c r="F102" s="114"/>
      <c r="G102" s="91"/>
      <c r="H102" s="91"/>
      <c r="I102" s="91"/>
      <c r="J102" s="91"/>
      <c r="K102" s="91"/>
      <c r="L102" s="91"/>
      <c r="M102" s="91"/>
      <c r="N102" s="91"/>
      <c r="O102" s="91"/>
      <c r="P102" s="91"/>
      <c r="Q102" s="91"/>
      <c r="R102" s="91"/>
      <c r="S102" s="91"/>
      <c r="T102" s="91"/>
      <c r="U102" s="394" t="s">
        <v>427</v>
      </c>
      <c r="V102" s="238" t="s">
        <v>265</v>
      </c>
      <c r="W102" s="222"/>
      <c r="X102" s="224">
        <v>1200</v>
      </c>
      <c r="Y102" s="224">
        <v>1200</v>
      </c>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row>
    <row r="103" spans="1:47" ht="51" customHeight="1">
      <c r="A103" s="91"/>
      <c r="B103" s="114"/>
      <c r="C103" s="114"/>
      <c r="D103" s="114"/>
      <c r="E103" s="114"/>
      <c r="F103" s="114"/>
      <c r="G103" s="91"/>
      <c r="H103" s="91"/>
      <c r="I103" s="91"/>
      <c r="J103" s="91"/>
      <c r="K103" s="91"/>
      <c r="L103" s="91"/>
      <c r="M103" s="91"/>
      <c r="N103" s="91"/>
      <c r="O103" s="91"/>
      <c r="P103" s="91"/>
      <c r="Q103" s="91"/>
      <c r="R103" s="91"/>
      <c r="S103" s="91"/>
      <c r="T103" s="91"/>
      <c r="U103" s="395"/>
      <c r="V103" s="39" t="s">
        <v>189</v>
      </c>
      <c r="W103" s="39"/>
      <c r="X103" s="224">
        <v>1200</v>
      </c>
      <c r="Y103" s="224">
        <v>1200</v>
      </c>
      <c r="Z103" s="91"/>
      <c r="AA103" s="122"/>
      <c r="AB103" s="91"/>
      <c r="AC103" s="91"/>
      <c r="AD103" s="91"/>
      <c r="AE103" s="91"/>
      <c r="AF103" s="91"/>
      <c r="AG103" s="91"/>
      <c r="AH103" s="91"/>
      <c r="AI103" s="91"/>
      <c r="AJ103" s="91"/>
      <c r="AK103" s="91"/>
      <c r="AL103" s="91"/>
      <c r="AM103" s="91"/>
      <c r="AN103" s="91"/>
      <c r="AO103" s="91"/>
      <c r="AP103" s="91"/>
      <c r="AQ103" s="91"/>
      <c r="AR103" s="91"/>
      <c r="AS103" s="91"/>
      <c r="AT103" s="91"/>
      <c r="AU103" s="91"/>
    </row>
    <row r="104" spans="1:47" ht="66.75" customHeight="1">
      <c r="A104" s="91"/>
      <c r="B104" s="91"/>
      <c r="C104" s="114"/>
      <c r="D104" s="114"/>
      <c r="E104" s="114"/>
      <c r="F104" s="114"/>
      <c r="G104" s="91"/>
      <c r="H104" s="91"/>
      <c r="I104" s="91"/>
      <c r="J104" s="91"/>
      <c r="K104" s="91"/>
      <c r="L104" s="91"/>
      <c r="M104" s="91"/>
      <c r="N104" s="91"/>
      <c r="O104" s="91"/>
      <c r="P104" s="91"/>
      <c r="Q104" s="91"/>
      <c r="R104" s="91"/>
      <c r="S104" s="91"/>
      <c r="T104" s="91"/>
      <c r="U104" s="396"/>
      <c r="V104" s="39" t="s">
        <v>328</v>
      </c>
      <c r="W104" s="39"/>
      <c r="X104" s="40">
        <v>980</v>
      </c>
      <c r="Y104" s="40">
        <v>980</v>
      </c>
      <c r="Z104" s="91"/>
      <c r="AA104" s="122"/>
      <c r="AB104" s="91"/>
      <c r="AC104" s="91"/>
      <c r="AD104" s="91"/>
      <c r="AE104" s="91"/>
      <c r="AF104" s="91"/>
      <c r="AG104" s="91"/>
      <c r="AH104" s="91"/>
      <c r="AI104" s="91"/>
      <c r="AJ104" s="91"/>
      <c r="AK104" s="91"/>
      <c r="AL104" s="91"/>
      <c r="AM104" s="91"/>
      <c r="AN104" s="91"/>
      <c r="AO104" s="91"/>
      <c r="AP104" s="91"/>
      <c r="AQ104" s="91"/>
      <c r="AR104" s="91"/>
      <c r="AS104" s="91"/>
      <c r="AT104" s="91"/>
      <c r="AU104" s="91"/>
    </row>
    <row r="105" spans="1:47" ht="75" customHeight="1">
      <c r="A105" s="91"/>
      <c r="B105" s="91"/>
      <c r="C105" s="91"/>
      <c r="D105" s="91"/>
      <c r="E105" s="91"/>
      <c r="F105" s="91"/>
      <c r="G105" s="91"/>
      <c r="H105" s="91"/>
      <c r="I105" s="91"/>
      <c r="J105" s="91"/>
      <c r="K105" s="91"/>
      <c r="L105" s="91"/>
      <c r="M105" s="91"/>
      <c r="N105" s="91"/>
      <c r="O105" s="91"/>
      <c r="P105" s="91"/>
      <c r="Q105" s="91"/>
      <c r="R105" s="91"/>
      <c r="S105" s="91"/>
      <c r="T105" s="91"/>
      <c r="U105" s="384" t="s">
        <v>428</v>
      </c>
      <c r="V105" s="39" t="s">
        <v>275</v>
      </c>
      <c r="W105" s="39"/>
      <c r="X105" s="40">
        <v>700</v>
      </c>
      <c r="Y105" s="224">
        <v>700</v>
      </c>
      <c r="Z105" s="91"/>
      <c r="AA105" s="122"/>
      <c r="AB105" s="91"/>
      <c r="AC105" s="91"/>
      <c r="AD105" s="91"/>
      <c r="AE105" s="91"/>
      <c r="AF105" s="91"/>
      <c r="AG105" s="91"/>
      <c r="AH105" s="91"/>
      <c r="AI105" s="91"/>
      <c r="AJ105" s="91"/>
      <c r="AK105" s="91"/>
      <c r="AL105" s="91"/>
      <c r="AM105" s="91"/>
      <c r="AN105" s="91"/>
      <c r="AO105" s="91"/>
      <c r="AP105" s="91"/>
      <c r="AQ105" s="91"/>
      <c r="AR105" s="91"/>
      <c r="AS105" s="91"/>
      <c r="AT105" s="91"/>
      <c r="AU105" s="91"/>
    </row>
    <row r="106" spans="1:47" ht="42" customHeight="1">
      <c r="A106" s="91"/>
      <c r="B106" s="91"/>
      <c r="C106" s="91"/>
      <c r="D106" s="91"/>
      <c r="E106" s="91"/>
      <c r="F106" s="91"/>
      <c r="G106" s="91"/>
      <c r="H106" s="91"/>
      <c r="I106" s="91"/>
      <c r="J106" s="91"/>
      <c r="K106" s="91"/>
      <c r="L106" s="91"/>
      <c r="M106" s="91"/>
      <c r="N106" s="91"/>
      <c r="O106" s="91"/>
      <c r="P106" s="91"/>
      <c r="Q106" s="91"/>
      <c r="R106" s="91"/>
      <c r="S106" s="91"/>
      <c r="T106" s="91"/>
      <c r="U106" s="384"/>
      <c r="V106" s="39" t="s">
        <v>314</v>
      </c>
      <c r="W106" s="39"/>
      <c r="X106" s="224">
        <v>700</v>
      </c>
      <c r="Y106" s="224">
        <v>700</v>
      </c>
      <c r="Z106" s="91"/>
      <c r="AA106" s="122"/>
      <c r="AB106" s="91"/>
      <c r="AC106" s="91"/>
      <c r="AD106" s="91"/>
      <c r="AE106" s="91"/>
      <c r="AF106" s="91"/>
      <c r="AG106" s="91"/>
      <c r="AH106" s="91"/>
      <c r="AI106" s="91"/>
      <c r="AJ106" s="91"/>
      <c r="AK106" s="91"/>
      <c r="AL106" s="91"/>
      <c r="AM106" s="91"/>
      <c r="AN106" s="91"/>
      <c r="AO106" s="91"/>
      <c r="AP106" s="91"/>
      <c r="AQ106" s="91"/>
      <c r="AR106" s="91"/>
      <c r="AS106" s="91"/>
      <c r="AT106" s="91"/>
      <c r="AU106" s="91"/>
    </row>
    <row r="107" spans="1:47" ht="43.5" customHeight="1">
      <c r="A107" s="91"/>
      <c r="B107" s="91"/>
      <c r="C107" s="91"/>
      <c r="D107" s="91"/>
      <c r="E107" s="91"/>
      <c r="F107" s="91"/>
      <c r="G107" s="91"/>
      <c r="H107" s="91"/>
      <c r="I107" s="91"/>
      <c r="J107" s="91"/>
      <c r="K107" s="91"/>
      <c r="L107" s="91"/>
      <c r="M107" s="91"/>
      <c r="N107" s="91"/>
      <c r="O107" s="91"/>
      <c r="P107" s="91"/>
      <c r="Q107" s="91"/>
      <c r="R107" s="91"/>
      <c r="S107" s="91"/>
      <c r="T107" s="91"/>
      <c r="U107" s="413" t="s">
        <v>429</v>
      </c>
      <c r="V107" s="413"/>
      <c r="W107" s="413"/>
      <c r="X107" s="129">
        <f>AVERAGE(X7:X106)</f>
        <v>903.92405063291142</v>
      </c>
      <c r="Y107" s="129">
        <f>AVERAGE(Y7:Y106)</f>
        <v>835.38461538461536</v>
      </c>
      <c r="Z107" s="91"/>
      <c r="AA107" s="122"/>
      <c r="AB107" s="122"/>
      <c r="AC107" s="91"/>
      <c r="AD107" s="91"/>
      <c r="AE107" s="91"/>
      <c r="AF107" s="91"/>
      <c r="AG107" s="91"/>
      <c r="AH107" s="91"/>
      <c r="AI107" s="91"/>
      <c r="AJ107" s="91"/>
      <c r="AK107" s="91"/>
      <c r="AL107" s="91"/>
      <c r="AM107" s="91"/>
      <c r="AN107" s="91"/>
      <c r="AO107" s="91"/>
      <c r="AP107" s="91"/>
      <c r="AQ107" s="91"/>
      <c r="AR107" s="91"/>
      <c r="AS107" s="91"/>
      <c r="AT107" s="91"/>
      <c r="AU107" s="91"/>
    </row>
    <row r="108" spans="1:47" ht="15.75">
      <c r="A108" s="91"/>
      <c r="B108" s="91"/>
      <c r="C108" s="91"/>
      <c r="D108" s="91"/>
      <c r="E108" s="91"/>
      <c r="F108" s="91"/>
      <c r="G108" s="91"/>
      <c r="H108" s="91"/>
      <c r="I108" s="91"/>
      <c r="J108" s="91"/>
      <c r="K108" s="91"/>
      <c r="L108" s="91"/>
      <c r="M108" s="91"/>
      <c r="N108" s="91"/>
      <c r="O108" s="91"/>
      <c r="P108" s="91"/>
      <c r="Q108" s="91"/>
      <c r="R108" s="91"/>
      <c r="S108" s="91"/>
      <c r="T108" s="91"/>
      <c r="U108" s="313" t="s">
        <v>288</v>
      </c>
      <c r="V108" s="313"/>
      <c r="W108" s="313"/>
      <c r="X108" s="130">
        <v>904</v>
      </c>
      <c r="Y108" s="130">
        <v>835</v>
      </c>
      <c r="Z108" s="91"/>
      <c r="AA108" s="122"/>
      <c r="AB108" s="122"/>
      <c r="AC108" s="91"/>
      <c r="AD108" s="91"/>
      <c r="AE108" s="91"/>
      <c r="AF108" s="91"/>
      <c r="AG108" s="91"/>
      <c r="AH108" s="91"/>
      <c r="AI108" s="91"/>
      <c r="AJ108" s="91"/>
      <c r="AK108" s="91"/>
      <c r="AL108" s="91"/>
      <c r="AM108" s="91"/>
      <c r="AN108" s="91"/>
      <c r="AO108" s="91"/>
      <c r="AP108" s="91"/>
      <c r="AQ108" s="91"/>
      <c r="AR108" s="91"/>
      <c r="AS108" s="91"/>
      <c r="AT108" s="91"/>
      <c r="AU108" s="91"/>
    </row>
    <row r="109" spans="1:47" ht="15.75">
      <c r="A109" s="91"/>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122"/>
      <c r="AC109" s="91"/>
      <c r="AD109" s="91"/>
      <c r="AE109" s="91"/>
      <c r="AF109" s="91"/>
      <c r="AG109" s="91"/>
      <c r="AH109" s="91"/>
      <c r="AI109" s="91"/>
      <c r="AJ109" s="91"/>
      <c r="AK109" s="91"/>
      <c r="AL109" s="91"/>
      <c r="AM109" s="91"/>
      <c r="AN109" s="91"/>
      <c r="AO109" s="91"/>
      <c r="AP109" s="91"/>
      <c r="AQ109" s="91"/>
      <c r="AR109" s="91"/>
      <c r="AS109" s="91"/>
      <c r="AT109" s="91"/>
      <c r="AU109" s="91"/>
    </row>
    <row r="110" spans="1:47" ht="15.75">
      <c r="A110" s="91"/>
      <c r="B110" s="91"/>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122"/>
      <c r="AC110" s="91"/>
      <c r="AD110" s="91"/>
      <c r="AE110" s="91"/>
      <c r="AF110" s="91"/>
      <c r="AG110" s="91"/>
      <c r="AH110" s="91"/>
      <c r="AI110" s="91"/>
      <c r="AJ110" s="91"/>
      <c r="AK110" s="91"/>
      <c r="AL110" s="91"/>
      <c r="AM110" s="91"/>
      <c r="AN110" s="91"/>
      <c r="AO110" s="91"/>
      <c r="AP110" s="91"/>
      <c r="AQ110" s="91"/>
      <c r="AR110" s="91"/>
      <c r="AS110" s="91"/>
      <c r="AT110" s="91"/>
      <c r="AU110" s="91"/>
    </row>
    <row r="111" spans="1:47" ht="15.75">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122"/>
      <c r="AC111" s="91"/>
      <c r="AD111" s="91"/>
      <c r="AE111" s="91"/>
      <c r="AF111" s="91"/>
      <c r="AG111" s="91"/>
      <c r="AH111" s="91"/>
      <c r="AI111" s="91"/>
      <c r="AJ111" s="91"/>
      <c r="AK111" s="91"/>
      <c r="AL111" s="91"/>
      <c r="AM111" s="91"/>
      <c r="AN111" s="91"/>
      <c r="AO111" s="91"/>
      <c r="AP111" s="91"/>
      <c r="AQ111" s="91"/>
      <c r="AR111" s="91"/>
      <c r="AS111" s="91"/>
      <c r="AT111" s="91"/>
      <c r="AU111" s="91"/>
    </row>
    <row r="112" spans="1:47">
      <c r="A112" s="91"/>
      <c r="B112" s="91"/>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row>
    <row r="113" spans="1:47">
      <c r="A113" s="91"/>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row>
    <row r="114" spans="1:47">
      <c r="A114" s="91"/>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row>
    <row r="115" spans="1:47">
      <c r="A115" s="91"/>
      <c r="B115" s="91"/>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row>
    <row r="116" spans="1:47">
      <c r="A116" s="91"/>
      <c r="B116" s="91"/>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row>
    <row r="117" spans="1:47" ht="141.75" customHeight="1">
      <c r="A117" s="91"/>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row>
    <row r="118" spans="1:47">
      <c r="A118" s="91"/>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row>
    <row r="119" spans="1:47">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row>
    <row r="120" spans="1:47">
      <c r="A120" s="9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row>
    <row r="121" spans="1:47">
      <c r="A121" s="91"/>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row>
    <row r="122" spans="1:47">
      <c r="A122" s="91"/>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row>
    <row r="123" spans="1:47">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row>
    <row r="124" spans="1:47">
      <c r="A124" s="91"/>
      <c r="B124" s="91"/>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AE124" s="91"/>
      <c r="AF124" s="91"/>
      <c r="AG124" s="91"/>
      <c r="AH124" s="91"/>
      <c r="AI124" s="91"/>
      <c r="AJ124" s="91"/>
      <c r="AK124" s="91"/>
    </row>
    <row r="125" spans="1:47">
      <c r="A125" s="91"/>
      <c r="B125" s="91"/>
      <c r="C125" s="91"/>
      <c r="D125" s="91"/>
      <c r="E125" s="91"/>
      <c r="F125" s="91"/>
      <c r="G125" s="91"/>
      <c r="H125" s="91"/>
      <c r="I125" s="91"/>
      <c r="J125" s="91"/>
      <c r="K125" s="91"/>
      <c r="L125" s="91"/>
      <c r="M125" s="91"/>
      <c r="N125" s="91"/>
      <c r="O125" s="91"/>
      <c r="P125" s="91"/>
      <c r="Q125" s="91"/>
      <c r="R125" s="91"/>
      <c r="S125" s="91"/>
      <c r="T125" s="91"/>
    </row>
    <row r="126" spans="1:47">
      <c r="A126" s="91"/>
      <c r="B126" s="91"/>
      <c r="C126" s="91"/>
      <c r="D126" s="91"/>
      <c r="E126" s="91"/>
      <c r="F126" s="91"/>
      <c r="G126" s="91"/>
      <c r="H126" s="91"/>
      <c r="I126" s="91"/>
      <c r="J126" s="91"/>
      <c r="K126" s="91"/>
      <c r="L126" s="91"/>
      <c r="M126" s="91"/>
      <c r="N126" s="91"/>
      <c r="O126" s="91"/>
      <c r="P126" s="91"/>
      <c r="Q126" s="91"/>
      <c r="R126" s="91"/>
      <c r="S126" s="91"/>
      <c r="T126" s="91"/>
    </row>
    <row r="127" spans="1:47">
      <c r="A127" s="91"/>
      <c r="B127" s="91"/>
      <c r="C127" s="91"/>
      <c r="D127" s="91"/>
      <c r="E127" s="91"/>
      <c r="F127" s="91"/>
      <c r="G127" s="91"/>
      <c r="H127" s="91"/>
      <c r="I127" s="91"/>
      <c r="J127" s="91"/>
      <c r="K127" s="91"/>
      <c r="L127" s="91"/>
      <c r="M127" s="91"/>
      <c r="N127" s="91"/>
      <c r="O127" s="91"/>
      <c r="P127" s="91"/>
      <c r="Q127" s="91"/>
      <c r="R127" s="91"/>
      <c r="S127" s="91"/>
      <c r="T127" s="91"/>
    </row>
    <row r="128" spans="1:47">
      <c r="A128" s="91"/>
      <c r="B128" s="91"/>
      <c r="C128" s="91"/>
      <c r="D128" s="91"/>
      <c r="E128" s="91"/>
      <c r="F128" s="91"/>
      <c r="G128" s="91"/>
      <c r="H128" s="91"/>
      <c r="I128" s="91"/>
      <c r="J128" s="91"/>
      <c r="K128" s="91"/>
      <c r="L128" s="91"/>
      <c r="M128" s="91"/>
      <c r="N128" s="91"/>
      <c r="O128" s="91"/>
      <c r="P128" s="91"/>
      <c r="Q128" s="91"/>
      <c r="R128" s="91"/>
      <c r="S128" s="91"/>
      <c r="T128" s="91"/>
    </row>
    <row r="129" spans="1:20">
      <c r="A129" s="91"/>
      <c r="B129" s="91"/>
      <c r="C129" s="91"/>
      <c r="D129" s="91"/>
      <c r="E129" s="91"/>
      <c r="F129" s="91"/>
      <c r="G129" s="91"/>
      <c r="H129" s="91"/>
      <c r="I129" s="91"/>
      <c r="J129" s="91"/>
      <c r="K129" s="91"/>
      <c r="L129" s="91"/>
      <c r="M129" s="91"/>
      <c r="N129" s="91"/>
      <c r="O129" s="91"/>
      <c r="P129" s="91"/>
      <c r="Q129" s="91"/>
      <c r="R129" s="91"/>
      <c r="S129" s="91"/>
      <c r="T129" s="91"/>
    </row>
    <row r="130" spans="1:20">
      <c r="A130" s="91"/>
      <c r="B130" s="91"/>
      <c r="C130" s="91"/>
      <c r="D130" s="91"/>
      <c r="E130" s="91"/>
      <c r="F130" s="91"/>
      <c r="G130" s="91"/>
      <c r="H130" s="91"/>
      <c r="I130" s="91"/>
      <c r="J130" s="91"/>
      <c r="K130" s="91"/>
      <c r="L130" s="91"/>
      <c r="M130" s="91"/>
      <c r="N130" s="91"/>
      <c r="O130" s="91"/>
      <c r="P130" s="91"/>
      <c r="Q130" s="91"/>
      <c r="R130" s="91"/>
      <c r="S130" s="91"/>
      <c r="T130" s="91"/>
    </row>
    <row r="131" spans="1:20">
      <c r="A131" s="91"/>
      <c r="B131" s="91"/>
      <c r="C131" s="91"/>
      <c r="D131" s="91"/>
      <c r="E131" s="91"/>
      <c r="F131" s="91"/>
      <c r="G131" s="91"/>
      <c r="H131" s="91"/>
      <c r="I131" s="91"/>
      <c r="J131" s="91"/>
      <c r="K131" s="91"/>
      <c r="L131" s="91"/>
      <c r="M131" s="91"/>
      <c r="N131" s="91"/>
      <c r="O131" s="91"/>
      <c r="P131" s="91"/>
      <c r="Q131" s="91"/>
      <c r="R131" s="91"/>
      <c r="S131" s="91"/>
      <c r="T131" s="91"/>
    </row>
    <row r="132" spans="1:20">
      <c r="A132" s="91"/>
      <c r="B132" s="91"/>
      <c r="C132" s="91"/>
      <c r="D132" s="91"/>
      <c r="E132" s="91"/>
      <c r="F132" s="91"/>
      <c r="G132" s="91"/>
      <c r="H132" s="91"/>
      <c r="I132" s="91"/>
      <c r="J132" s="91"/>
      <c r="K132" s="91"/>
      <c r="L132" s="91"/>
      <c r="M132" s="91"/>
      <c r="N132" s="91"/>
      <c r="O132" s="91"/>
      <c r="P132" s="91"/>
      <c r="Q132" s="91"/>
      <c r="R132" s="91"/>
      <c r="S132" s="91"/>
      <c r="T132" s="91"/>
    </row>
    <row r="133" spans="1:20">
      <c r="A133" s="91"/>
      <c r="B133" s="91"/>
      <c r="C133" s="91"/>
      <c r="D133" s="91"/>
      <c r="E133" s="91"/>
      <c r="F133" s="91"/>
      <c r="G133" s="91"/>
      <c r="H133" s="91"/>
      <c r="I133" s="91"/>
      <c r="J133" s="91"/>
      <c r="K133" s="91"/>
      <c r="L133" s="91"/>
      <c r="M133" s="91"/>
      <c r="N133" s="91"/>
      <c r="O133" s="91"/>
      <c r="P133" s="91"/>
      <c r="Q133" s="91"/>
      <c r="R133" s="91"/>
      <c r="S133" s="91"/>
      <c r="T133" s="91"/>
    </row>
  </sheetData>
  <mergeCells count="143">
    <mergeCell ref="A2:W2"/>
    <mergeCell ref="U7:U15"/>
    <mergeCell ref="Z10:Z13"/>
    <mergeCell ref="A1:AS1"/>
    <mergeCell ref="B4:E4"/>
    <mergeCell ref="G4:J4"/>
    <mergeCell ref="L4:O4"/>
    <mergeCell ref="Q4:T4"/>
    <mergeCell ref="V4:Y4"/>
    <mergeCell ref="AA4:AD4"/>
    <mergeCell ref="AF4:AI4"/>
    <mergeCell ref="AK4:AN4"/>
    <mergeCell ref="AP4:AS4"/>
    <mergeCell ref="A4:A6"/>
    <mergeCell ref="B5:B6"/>
    <mergeCell ref="C5:C6"/>
    <mergeCell ref="I5:J5"/>
    <mergeCell ref="N5:O5"/>
    <mergeCell ref="S5:T5"/>
    <mergeCell ref="X5:Y5"/>
    <mergeCell ref="AC5:AD5"/>
    <mergeCell ref="AH5:AI5"/>
    <mergeCell ref="AM5:AN5"/>
    <mergeCell ref="AR5:AS5"/>
    <mergeCell ref="G5:G6"/>
    <mergeCell ref="H5:H6"/>
    <mergeCell ref="K4:K6"/>
    <mergeCell ref="L5:L6"/>
    <mergeCell ref="M5:M6"/>
    <mergeCell ref="P4:P6"/>
    <mergeCell ref="W5:W6"/>
    <mergeCell ref="Z4:Z6"/>
    <mergeCell ref="AA5:AA6"/>
    <mergeCell ref="AE4:AE6"/>
    <mergeCell ref="AG5:AG6"/>
    <mergeCell ref="Q5:Q6"/>
    <mergeCell ref="R5:R6"/>
    <mergeCell ref="U4:U6"/>
    <mergeCell ref="AF5:AF6"/>
    <mergeCell ref="P56:P61"/>
    <mergeCell ref="Z14:Z16"/>
    <mergeCell ref="Z17:Z18"/>
    <mergeCell ref="AE8:AE9"/>
    <mergeCell ref="V5:V6"/>
    <mergeCell ref="P7:P41"/>
    <mergeCell ref="P42:P46"/>
    <mergeCell ref="P48:P50"/>
    <mergeCell ref="P51:P55"/>
    <mergeCell ref="U28:U30"/>
    <mergeCell ref="U31:U33"/>
    <mergeCell ref="U34:U43"/>
    <mergeCell ref="U44:U46"/>
    <mergeCell ref="U47:U52"/>
    <mergeCell ref="U53:U57"/>
    <mergeCell ref="Z19:AB19"/>
    <mergeCell ref="Z20:AB20"/>
    <mergeCell ref="AB5:AB6"/>
    <mergeCell ref="U108:W108"/>
    <mergeCell ref="A73:A74"/>
    <mergeCell ref="A75:A76"/>
    <mergeCell ref="A78:A82"/>
    <mergeCell ref="A83:A85"/>
    <mergeCell ref="P62:P63"/>
    <mergeCell ref="P64:P65"/>
    <mergeCell ref="U67:U73"/>
    <mergeCell ref="U75:U80"/>
    <mergeCell ref="U82:U86"/>
    <mergeCell ref="U87:U92"/>
    <mergeCell ref="U102:U104"/>
    <mergeCell ref="U93:U94"/>
    <mergeCell ref="U96:U101"/>
    <mergeCell ref="U105:U106"/>
    <mergeCell ref="U61:U66"/>
    <mergeCell ref="A86:A87"/>
    <mergeCell ref="P69:P70"/>
    <mergeCell ref="A93:C93"/>
    <mergeCell ref="A94:C94"/>
    <mergeCell ref="U107:W107"/>
    <mergeCell ref="D5:E5"/>
    <mergeCell ref="A7:A30"/>
    <mergeCell ref="A31:A36"/>
    <mergeCell ref="A37:A39"/>
    <mergeCell ref="A40:A47"/>
    <mergeCell ref="A56:A59"/>
    <mergeCell ref="A60:A63"/>
    <mergeCell ref="A66:A67"/>
    <mergeCell ref="A68:A72"/>
    <mergeCell ref="A48:A55"/>
    <mergeCell ref="B68:B69"/>
    <mergeCell ref="B70:B72"/>
    <mergeCell ref="C68:C69"/>
    <mergeCell ref="C70:C72"/>
    <mergeCell ref="D68:D69"/>
    <mergeCell ref="D70:D72"/>
    <mergeCell ref="E68:E69"/>
    <mergeCell ref="E70:E72"/>
    <mergeCell ref="F4:F6"/>
    <mergeCell ref="F34:F35"/>
    <mergeCell ref="F36:F37"/>
    <mergeCell ref="F38:F39"/>
    <mergeCell ref="F40:F41"/>
    <mergeCell ref="F42:F43"/>
    <mergeCell ref="F44:F45"/>
    <mergeCell ref="F46:F47"/>
    <mergeCell ref="F48:F49"/>
    <mergeCell ref="F7:F33"/>
    <mergeCell ref="AK5:AK6"/>
    <mergeCell ref="AL5:AL6"/>
    <mergeCell ref="AO4:AO6"/>
    <mergeCell ref="AO14:AO15"/>
    <mergeCell ref="AP5:AP6"/>
    <mergeCell ref="AO18:AQ18"/>
    <mergeCell ref="AO19:AQ19"/>
    <mergeCell ref="AJ4:AJ6"/>
    <mergeCell ref="AQ5:AQ6"/>
    <mergeCell ref="AJ13:AJ15"/>
    <mergeCell ref="AJ19:AJ21"/>
    <mergeCell ref="AJ7:AJ8"/>
    <mergeCell ref="AJ9:AJ11"/>
    <mergeCell ref="F51:F52"/>
    <mergeCell ref="F55:H55"/>
    <mergeCell ref="L56:M56"/>
    <mergeCell ref="AJ22:AL22"/>
    <mergeCell ref="AJ23:AL23"/>
    <mergeCell ref="AE42:AG42"/>
    <mergeCell ref="AE43:AG43"/>
    <mergeCell ref="F54:H54"/>
    <mergeCell ref="K7:K38"/>
    <mergeCell ref="K39:K42"/>
    <mergeCell ref="K44:K47"/>
    <mergeCell ref="K48:K50"/>
    <mergeCell ref="K51:K53"/>
    <mergeCell ref="L55:M55"/>
    <mergeCell ref="AE16:AE20"/>
    <mergeCell ref="AE21:AE24"/>
    <mergeCell ref="AE10:AE13"/>
    <mergeCell ref="AE14:AE15"/>
    <mergeCell ref="AE25:AE26"/>
    <mergeCell ref="AE27:AE31"/>
    <mergeCell ref="AE32:AE38"/>
    <mergeCell ref="AE39:AE41"/>
    <mergeCell ref="U16:U19"/>
    <mergeCell ref="U20:U2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4"/>
  <sheetViews>
    <sheetView zoomScaleNormal="100" workbookViewId="0">
      <selection sqref="A1:K1"/>
    </sheetView>
  </sheetViews>
  <sheetFormatPr defaultColWidth="9.140625" defaultRowHeight="15"/>
  <cols>
    <col min="1" max="1" width="43.140625" style="10" customWidth="1"/>
    <col min="2" max="2" width="20" style="10" customWidth="1"/>
    <col min="3" max="3" width="19.140625" style="10" customWidth="1"/>
    <col min="4" max="4" width="18.28515625" style="10" customWidth="1"/>
    <col min="5" max="5" width="19.85546875" style="10" customWidth="1"/>
    <col min="6" max="6" width="20.7109375" style="10" customWidth="1"/>
    <col min="7" max="7" width="19.85546875" style="10" customWidth="1"/>
    <col min="8" max="8" width="20.7109375" style="10" customWidth="1"/>
    <col min="9" max="9" width="22.140625" style="10" customWidth="1"/>
    <col min="10" max="16384" width="9.140625" style="10"/>
  </cols>
  <sheetData>
    <row r="1" spans="1:13" ht="63.75" customHeight="1">
      <c r="A1" s="490" t="s">
        <v>610</v>
      </c>
      <c r="B1" s="490"/>
      <c r="C1" s="490"/>
      <c r="D1" s="490"/>
      <c r="E1" s="490"/>
      <c r="F1" s="490"/>
      <c r="G1" s="490"/>
      <c r="H1" s="490"/>
      <c r="I1" s="490"/>
      <c r="J1" s="490"/>
      <c r="K1" s="490"/>
    </row>
    <row r="2" spans="1:13">
      <c r="A2" s="204"/>
      <c r="B2" s="204"/>
      <c r="C2" s="204"/>
      <c r="D2" s="204"/>
      <c r="E2" s="204"/>
      <c r="F2" s="204"/>
      <c r="G2" s="204"/>
      <c r="H2" s="204"/>
      <c r="I2" s="204"/>
      <c r="J2" s="204"/>
      <c r="K2" s="204"/>
    </row>
    <row r="3" spans="1:13">
      <c r="A3" s="11" t="s">
        <v>430</v>
      </c>
      <c r="B3" s="12"/>
      <c r="C3" s="12"/>
      <c r="D3" s="12"/>
      <c r="E3" s="12"/>
      <c r="F3" s="12"/>
      <c r="G3" s="12"/>
      <c r="H3" s="13"/>
      <c r="I3" s="13"/>
      <c r="J3" s="13"/>
    </row>
    <row r="4" spans="1:13">
      <c r="A4" s="14"/>
      <c r="B4"/>
      <c r="C4"/>
      <c r="D4"/>
      <c r="E4"/>
      <c r="F4"/>
      <c r="G4"/>
    </row>
    <row r="5" spans="1:13" ht="15.75">
      <c r="A5" s="15" t="s">
        <v>431</v>
      </c>
      <c r="B5" s="16"/>
      <c r="C5" s="16"/>
      <c r="D5" s="16"/>
      <c r="E5" s="16"/>
      <c r="F5"/>
      <c r="G5"/>
    </row>
    <row r="6" spans="1:13" ht="31.5">
      <c r="A6" s="17" t="s">
        <v>1</v>
      </c>
      <c r="B6" s="18" t="s">
        <v>2</v>
      </c>
      <c r="C6" s="18" t="s">
        <v>3</v>
      </c>
      <c r="D6" s="18" t="s">
        <v>4</v>
      </c>
      <c r="E6" s="18" t="s">
        <v>5</v>
      </c>
      <c r="F6"/>
      <c r="G6"/>
    </row>
    <row r="7" spans="1:13" ht="31.5">
      <c r="A7" s="19" t="s">
        <v>6</v>
      </c>
      <c r="B7" s="20">
        <v>11.8</v>
      </c>
      <c r="C7" s="20">
        <v>12.2</v>
      </c>
      <c r="D7" s="20">
        <v>15.4</v>
      </c>
      <c r="E7" s="20">
        <v>15.1</v>
      </c>
      <c r="F7"/>
      <c r="G7"/>
    </row>
    <row r="8" spans="1:13" ht="15.75">
      <c r="A8" s="21"/>
      <c r="B8" s="22"/>
      <c r="C8" s="22"/>
      <c r="D8" s="22"/>
      <c r="E8" s="158"/>
      <c r="F8" s="158"/>
      <c r="G8" s="158"/>
    </row>
    <row r="9" spans="1:13" ht="15.75">
      <c r="A9" s="295" t="s">
        <v>141</v>
      </c>
      <c r="B9" s="295"/>
      <c r="C9" s="295"/>
      <c r="D9" s="295"/>
      <c r="E9" s="295"/>
      <c r="F9" s="295"/>
      <c r="G9" s="295"/>
    </row>
    <row r="10" spans="1:13" ht="15.75">
      <c r="A10" s="205"/>
      <c r="B10" s="205"/>
      <c r="C10" s="205"/>
      <c r="D10" s="205"/>
      <c r="E10" s="205"/>
      <c r="F10" s="205"/>
      <c r="G10" s="205"/>
    </row>
    <row r="11" spans="1:13" ht="30" customHeight="1">
      <c r="A11" s="252" t="s">
        <v>501</v>
      </c>
      <c r="B11" s="253"/>
      <c r="C11" s="253"/>
      <c r="D11" s="253"/>
      <c r="E11" s="253"/>
      <c r="F11" s="253"/>
      <c r="G11" s="253"/>
      <c r="H11" s="253"/>
      <c r="I11" s="253"/>
      <c r="J11" s="253"/>
      <c r="K11" s="253"/>
      <c r="L11" s="253"/>
      <c r="M11" s="253"/>
    </row>
    <row r="12" spans="1:13" ht="15.75">
      <c r="A12" s="254" t="s">
        <v>125</v>
      </c>
      <c r="B12" s="254"/>
      <c r="C12" s="254"/>
      <c r="D12" s="254"/>
      <c r="E12" s="254"/>
      <c r="F12" s="254"/>
      <c r="G12" s="254"/>
    </row>
    <row r="13" spans="1:13" ht="15.75">
      <c r="A13" s="25" t="s">
        <v>8</v>
      </c>
      <c r="B13" s="22"/>
      <c r="C13" s="22"/>
      <c r="D13" s="22"/>
      <c r="E13"/>
      <c r="F13"/>
      <c r="G13"/>
    </row>
    <row r="14" spans="1:13" ht="15.75">
      <c r="A14" s="253" t="s">
        <v>126</v>
      </c>
      <c r="B14" s="253"/>
      <c r="C14" s="253"/>
      <c r="D14" s="253"/>
      <c r="E14" s="253"/>
      <c r="F14" s="253"/>
      <c r="G14" s="253"/>
    </row>
    <row r="15" spans="1:13" ht="15.75">
      <c r="A15" s="280" t="s">
        <v>432</v>
      </c>
      <c r="B15" s="280"/>
      <c r="C15" s="280"/>
      <c r="D15" s="280"/>
      <c r="E15" s="280"/>
      <c r="F15" s="280"/>
      <c r="G15" s="280"/>
      <c r="H15" s="280"/>
      <c r="I15" s="280"/>
      <c r="J15" s="280"/>
    </row>
    <row r="16" spans="1:13" ht="15.75">
      <c r="A16" s="249" t="s">
        <v>11</v>
      </c>
      <c r="B16" s="249"/>
      <c r="C16" s="249"/>
      <c r="D16" s="249"/>
      <c r="E16" s="249"/>
      <c r="F16" s="249"/>
      <c r="G16" s="249"/>
      <c r="H16" s="249"/>
      <c r="I16" s="249"/>
      <c r="J16" s="249"/>
    </row>
    <row r="17" spans="1:12" ht="15.75">
      <c r="A17" s="26" t="s">
        <v>12</v>
      </c>
      <c r="B17" s="26"/>
      <c r="C17" s="26"/>
      <c r="D17" s="26"/>
      <c r="E17" s="26"/>
      <c r="F17" s="26"/>
      <c r="G17" s="26"/>
    </row>
    <row r="18" spans="1:12">
      <c r="A18" s="14"/>
      <c r="B18"/>
      <c r="C18"/>
      <c r="D18"/>
      <c r="E18"/>
      <c r="F18"/>
      <c r="G18"/>
    </row>
    <row r="19" spans="1:12" ht="63.75" customHeight="1">
      <c r="A19" s="27" t="s">
        <v>14</v>
      </c>
      <c r="B19" s="28" t="s">
        <v>15</v>
      </c>
      <c r="C19" s="18" t="s">
        <v>16</v>
      </c>
      <c r="D19" s="18" t="s">
        <v>17</v>
      </c>
      <c r="E19" s="18" t="s">
        <v>18</v>
      </c>
      <c r="F19" s="18" t="s">
        <v>19</v>
      </c>
      <c r="G19" s="18" t="s">
        <v>20</v>
      </c>
      <c r="H19" s="29" t="s">
        <v>128</v>
      </c>
    </row>
    <row r="20" spans="1:12" ht="63">
      <c r="A20" s="30" t="s">
        <v>433</v>
      </c>
      <c r="B20" s="31">
        <v>800</v>
      </c>
      <c r="C20" s="32">
        <f>B20+B20*B7%</f>
        <v>894.4</v>
      </c>
      <c r="D20" s="32">
        <f>C20+C20*C7%</f>
        <v>1003.5168</v>
      </c>
      <c r="E20" s="33">
        <f>D20+D20*D7%</f>
        <v>1158.0583872</v>
      </c>
      <c r="F20" s="33">
        <f>E20+E20*E7%</f>
        <v>1332.9252036671999</v>
      </c>
      <c r="G20" s="34">
        <f>F20</f>
        <v>1332.9252036671999</v>
      </c>
      <c r="H20" s="214">
        <v>1335</v>
      </c>
    </row>
    <row r="21" spans="1:12">
      <c r="A21" s="14"/>
      <c r="B21"/>
      <c r="C21"/>
      <c r="D21"/>
      <c r="E21"/>
      <c r="F21"/>
      <c r="G21"/>
    </row>
    <row r="22" spans="1:12">
      <c r="A22" s="36" t="s">
        <v>130</v>
      </c>
      <c r="B22"/>
      <c r="C22"/>
      <c r="D22"/>
      <c r="E22"/>
      <c r="F22"/>
      <c r="G22"/>
    </row>
    <row r="24" spans="1:12" ht="123" customHeight="1">
      <c r="A24" s="458" t="s">
        <v>434</v>
      </c>
      <c r="B24" s="459"/>
      <c r="C24" s="459"/>
      <c r="D24" s="459"/>
      <c r="E24" s="459"/>
      <c r="F24" s="459"/>
      <c r="G24" s="459"/>
      <c r="H24" s="459"/>
      <c r="I24" s="459"/>
      <c r="J24" s="459"/>
      <c r="K24" s="459"/>
      <c r="L24" s="459"/>
    </row>
  </sheetData>
  <mergeCells count="8">
    <mergeCell ref="A1:K1"/>
    <mergeCell ref="A9:G9"/>
    <mergeCell ref="A24:L24"/>
    <mergeCell ref="A11:M11"/>
    <mergeCell ref="A12:G12"/>
    <mergeCell ref="A14:G14"/>
    <mergeCell ref="A15:J15"/>
    <mergeCell ref="A16:J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55"/>
  <sheetViews>
    <sheetView tabSelected="1" zoomScale="90" zoomScaleNormal="90" workbookViewId="0">
      <selection activeCell="B47" sqref="B47"/>
    </sheetView>
  </sheetViews>
  <sheetFormatPr defaultColWidth="9" defaultRowHeight="15"/>
  <cols>
    <col min="1" max="1" width="83.42578125" customWidth="1"/>
    <col min="2" max="2" width="25.5703125" customWidth="1"/>
    <col min="3" max="3" width="30.5703125" customWidth="1"/>
    <col min="4" max="4" width="37.5703125" customWidth="1"/>
  </cols>
  <sheetData>
    <row r="1" spans="1:4" ht="69.75" customHeight="1">
      <c r="A1" s="1" t="s">
        <v>14</v>
      </c>
      <c r="B1" s="2" t="s">
        <v>507</v>
      </c>
      <c r="C1" s="212" t="s">
        <v>506</v>
      </c>
      <c r="D1" s="217" t="s">
        <v>508</v>
      </c>
    </row>
    <row r="2" spans="1:4" ht="25.5" customHeight="1">
      <c r="A2" s="4" t="s">
        <v>435</v>
      </c>
      <c r="B2" s="5">
        <v>11</v>
      </c>
      <c r="C2" s="6">
        <f>'ЕР 1.119-1.125'!H19</f>
        <v>15</v>
      </c>
      <c r="D2" s="218">
        <f>ROUND(C2/1.95583,0)</f>
        <v>8</v>
      </c>
    </row>
    <row r="3" spans="1:4" ht="45">
      <c r="A3" s="4" t="s">
        <v>436</v>
      </c>
      <c r="B3" s="5">
        <v>11</v>
      </c>
      <c r="C3" s="6">
        <f>'ЕР 1.119-1.125'!C22</f>
        <v>15</v>
      </c>
      <c r="D3" s="218">
        <f t="shared" ref="D3:D55" si="0">ROUND(C3/1.95583,0)</f>
        <v>8</v>
      </c>
    </row>
    <row r="4" spans="1:4" ht="30">
      <c r="A4" s="4" t="s">
        <v>437</v>
      </c>
      <c r="B4" s="5">
        <v>88</v>
      </c>
      <c r="C4" s="6">
        <f>'ЕР 1.119-1.125'!C23</f>
        <v>120</v>
      </c>
      <c r="D4" s="218">
        <f t="shared" si="0"/>
        <v>61</v>
      </c>
    </row>
    <row r="5" spans="1:4" ht="45">
      <c r="A5" s="4" t="s">
        <v>438</v>
      </c>
      <c r="B5" s="5">
        <v>99</v>
      </c>
      <c r="C5" s="6">
        <f>'ЕР 1.119-1.125'!C24</f>
        <v>135</v>
      </c>
      <c r="D5" s="218">
        <f t="shared" si="0"/>
        <v>69</v>
      </c>
    </row>
    <row r="6" spans="1:4" ht="45">
      <c r="A6" s="4" t="s">
        <v>439</v>
      </c>
      <c r="B6" s="5">
        <v>44</v>
      </c>
      <c r="C6" s="6">
        <f>'ЕР 1.119-1.125'!C25</f>
        <v>60</v>
      </c>
      <c r="D6" s="218">
        <f t="shared" si="0"/>
        <v>31</v>
      </c>
    </row>
    <row r="7" spans="1:4" ht="45">
      <c r="A7" s="4" t="s">
        <v>440</v>
      </c>
      <c r="B7" s="5">
        <v>110</v>
      </c>
      <c r="C7" s="6">
        <f>'ЕР 1.119-1.125'!C26</f>
        <v>150</v>
      </c>
      <c r="D7" s="218">
        <f t="shared" si="0"/>
        <v>77</v>
      </c>
    </row>
    <row r="8" spans="1:4" ht="45">
      <c r="A8" s="4" t="s">
        <v>441</v>
      </c>
      <c r="B8" s="5">
        <v>55</v>
      </c>
      <c r="C8" s="6">
        <f>'ЕР 1.119-1.125'!C27</f>
        <v>75</v>
      </c>
      <c r="D8" s="218">
        <f t="shared" si="0"/>
        <v>38</v>
      </c>
    </row>
    <row r="9" spans="1:4" ht="45">
      <c r="A9" s="4" t="s">
        <v>442</v>
      </c>
      <c r="B9" s="5">
        <v>80</v>
      </c>
      <c r="C9" s="7">
        <f>'ЕР 1.126-1.128; 1.149-150'!C21</f>
        <v>145</v>
      </c>
      <c r="D9" s="218">
        <f t="shared" si="0"/>
        <v>74</v>
      </c>
    </row>
    <row r="10" spans="1:4" ht="60">
      <c r="A10" s="4" t="s">
        <v>443</v>
      </c>
      <c r="B10" s="5">
        <v>480</v>
      </c>
      <c r="C10" s="3">
        <f>'ЕР 1.126-1.128; 1.149-150'!C22</f>
        <v>870</v>
      </c>
      <c r="D10" s="218">
        <f t="shared" si="0"/>
        <v>445</v>
      </c>
    </row>
    <row r="11" spans="1:4" ht="60">
      <c r="A11" s="4" t="s">
        <v>444</v>
      </c>
      <c r="B11" s="5">
        <v>240</v>
      </c>
      <c r="C11" s="3">
        <f>'ЕР 1.126-1.128; 1.149-150'!C23</f>
        <v>435</v>
      </c>
      <c r="D11" s="218">
        <f t="shared" si="0"/>
        <v>222</v>
      </c>
    </row>
    <row r="12" spans="1:4" ht="80.099999999999994" customHeight="1">
      <c r="A12" s="4" t="s">
        <v>445</v>
      </c>
      <c r="B12" s="8">
        <v>40</v>
      </c>
      <c r="C12" s="6">
        <f>'ЕР 1.129-1.136'!E106</f>
        <v>60</v>
      </c>
      <c r="D12" s="218">
        <f t="shared" si="0"/>
        <v>31</v>
      </c>
    </row>
    <row r="13" spans="1:4" ht="60">
      <c r="A13" s="4" t="s">
        <v>446</v>
      </c>
      <c r="B13" s="8">
        <v>85</v>
      </c>
      <c r="C13" s="6">
        <f>'ЕР 1.129-1.136'!E107</f>
        <v>114.76324</v>
      </c>
      <c r="D13" s="218">
        <f t="shared" si="0"/>
        <v>59</v>
      </c>
    </row>
    <row r="14" spans="1:4" ht="60">
      <c r="A14" s="4" t="s">
        <v>447</v>
      </c>
      <c r="B14" s="8">
        <v>70</v>
      </c>
      <c r="C14" s="6">
        <f>'ЕР 1.129-1.136'!E108</f>
        <v>100</v>
      </c>
      <c r="D14" s="218">
        <f t="shared" si="0"/>
        <v>51</v>
      </c>
    </row>
    <row r="15" spans="1:4" ht="90">
      <c r="A15" s="4" t="s">
        <v>448</v>
      </c>
      <c r="B15" s="8">
        <v>115</v>
      </c>
      <c r="C15" s="6">
        <f>'ЕР 1.129-1.136'!E109</f>
        <v>154.76324</v>
      </c>
      <c r="D15" s="218">
        <f t="shared" si="0"/>
        <v>79</v>
      </c>
    </row>
    <row r="16" spans="1:4" ht="90">
      <c r="A16" s="4" t="s">
        <v>449</v>
      </c>
      <c r="B16" s="8">
        <v>155</v>
      </c>
      <c r="C16" s="6">
        <f>'ЕР 1.129-1.136'!E110</f>
        <v>221.76324</v>
      </c>
      <c r="D16" s="218">
        <f t="shared" si="0"/>
        <v>113</v>
      </c>
    </row>
    <row r="17" spans="1:4" ht="90">
      <c r="A17" s="4" t="s">
        <v>450</v>
      </c>
      <c r="B17" s="8">
        <v>462</v>
      </c>
      <c r="C17" s="6">
        <f>'ЕР 1.129-1.136'!E111</f>
        <v>579.68012999999996</v>
      </c>
      <c r="D17" s="218">
        <f t="shared" si="0"/>
        <v>296</v>
      </c>
    </row>
    <row r="18" spans="1:4" ht="75">
      <c r="A18" s="4" t="s">
        <v>451</v>
      </c>
      <c r="B18" s="8">
        <v>45</v>
      </c>
      <c r="C18" s="6">
        <f>'ЕР 1.129-1.136'!E112</f>
        <v>54.763239999999996</v>
      </c>
      <c r="D18" s="218">
        <f t="shared" si="0"/>
        <v>28</v>
      </c>
    </row>
    <row r="19" spans="1:4" ht="60">
      <c r="A19" s="9" t="s">
        <v>452</v>
      </c>
      <c r="B19" s="8">
        <v>352</v>
      </c>
      <c r="C19" s="6">
        <f>'ЕР 1.129-1.136'!E113</f>
        <v>412.68012999999996</v>
      </c>
      <c r="D19" s="218">
        <f t="shared" si="0"/>
        <v>211</v>
      </c>
    </row>
    <row r="20" spans="1:4">
      <c r="A20" s="476" t="s">
        <v>453</v>
      </c>
      <c r="B20" s="473" t="s">
        <v>454</v>
      </c>
      <c r="C20" s="468" t="s">
        <v>455</v>
      </c>
      <c r="D20" s="460" t="s">
        <v>509</v>
      </c>
    </row>
    <row r="21" spans="1:4" ht="22.5" customHeight="1">
      <c r="A21" s="476"/>
      <c r="B21" s="473"/>
      <c r="C21" s="468"/>
      <c r="D21" s="461"/>
    </row>
    <row r="22" spans="1:4" ht="33" customHeight="1">
      <c r="A22" s="476" t="s">
        <v>456</v>
      </c>
      <c r="B22" s="473" t="s">
        <v>457</v>
      </c>
      <c r="C22" s="468" t="s">
        <v>504</v>
      </c>
      <c r="D22" s="218" t="s">
        <v>510</v>
      </c>
    </row>
    <row r="23" spans="1:4" hidden="1">
      <c r="A23" s="476"/>
      <c r="B23" s="473"/>
      <c r="C23" s="468"/>
      <c r="D23" s="218">
        <f t="shared" si="0"/>
        <v>0</v>
      </c>
    </row>
    <row r="24" spans="1:4" ht="24" customHeight="1">
      <c r="A24" s="476" t="s">
        <v>458</v>
      </c>
      <c r="B24" s="5" t="s">
        <v>459</v>
      </c>
      <c r="C24" s="6">
        <f>'ЕР 1.139-1.147'!G10</f>
        <v>670</v>
      </c>
      <c r="D24" s="218">
        <f t="shared" si="0"/>
        <v>343</v>
      </c>
    </row>
    <row r="25" spans="1:4" ht="10.5" customHeight="1">
      <c r="A25" s="476"/>
      <c r="B25" s="473" t="s">
        <v>460</v>
      </c>
      <c r="C25" s="466">
        <f>'ЕР 1.139-1.147'!G11</f>
        <v>710</v>
      </c>
      <c r="D25" s="460">
        <f t="shared" si="0"/>
        <v>363</v>
      </c>
    </row>
    <row r="26" spans="1:4">
      <c r="A26" s="476"/>
      <c r="B26" s="473"/>
      <c r="C26" s="467"/>
      <c r="D26" s="461"/>
    </row>
    <row r="27" spans="1:4" ht="26.25" customHeight="1">
      <c r="A27" s="470" t="s">
        <v>461</v>
      </c>
      <c r="B27" s="473" t="s">
        <v>462</v>
      </c>
      <c r="C27" s="466">
        <f>'ЕР 1.139-1.147'!G12</f>
        <v>690</v>
      </c>
      <c r="D27" s="460">
        <f t="shared" si="0"/>
        <v>353</v>
      </c>
    </row>
    <row r="28" spans="1:4" ht="5.25" customHeight="1">
      <c r="A28" s="471"/>
      <c r="B28" s="473"/>
      <c r="C28" s="467"/>
      <c r="D28" s="461"/>
    </row>
    <row r="29" spans="1:4" ht="34.5" hidden="1" customHeight="1">
      <c r="A29" s="471"/>
      <c r="B29" s="473"/>
      <c r="C29" s="466">
        <f>'ЕР 1.139-1.147'!G13</f>
        <v>610</v>
      </c>
      <c r="D29" s="218">
        <f t="shared" si="0"/>
        <v>312</v>
      </c>
    </row>
    <row r="30" spans="1:4" ht="38.25" hidden="1" customHeight="1">
      <c r="A30" s="471"/>
      <c r="B30" s="473"/>
      <c r="C30" s="469"/>
      <c r="D30" s="218">
        <f t="shared" si="0"/>
        <v>0</v>
      </c>
    </row>
    <row r="31" spans="1:4" ht="32.25" customHeight="1">
      <c r="A31" s="472"/>
      <c r="B31" s="5" t="s">
        <v>463</v>
      </c>
      <c r="C31" s="467"/>
      <c r="D31" s="218">
        <f>ROUND(C29/1.95583,0)</f>
        <v>312</v>
      </c>
    </row>
    <row r="32" spans="1:4" ht="21.75" customHeight="1">
      <c r="A32" s="476" t="s">
        <v>464</v>
      </c>
      <c r="B32" s="5" t="s">
        <v>465</v>
      </c>
      <c r="C32" s="6">
        <f>'ЕР 1.139-1.147'!G14</f>
        <v>720</v>
      </c>
      <c r="D32" s="218">
        <f t="shared" si="0"/>
        <v>368</v>
      </c>
    </row>
    <row r="33" spans="1:4" ht="14.25" customHeight="1">
      <c r="A33" s="476"/>
      <c r="B33" s="473" t="s">
        <v>466</v>
      </c>
      <c r="C33" s="216">
        <f>'ЕР 1.139-1.147'!G15</f>
        <v>740</v>
      </c>
      <c r="D33" s="460">
        <f t="shared" si="0"/>
        <v>378</v>
      </c>
    </row>
    <row r="34" spans="1:4" ht="13.5" customHeight="1">
      <c r="A34" s="476"/>
      <c r="B34" s="473"/>
      <c r="C34" s="219"/>
      <c r="D34" s="461"/>
    </row>
    <row r="35" spans="1:4" ht="22.5" customHeight="1">
      <c r="A35" s="476" t="s">
        <v>467</v>
      </c>
      <c r="B35" s="5" t="s">
        <v>468</v>
      </c>
      <c r="C35" s="215">
        <f>'ЕР 1.139-1.147'!G16</f>
        <v>910</v>
      </c>
      <c r="D35" s="218">
        <f t="shared" si="0"/>
        <v>465</v>
      </c>
    </row>
    <row r="36" spans="1:4">
      <c r="A36" s="476"/>
      <c r="B36" s="473" t="s">
        <v>469</v>
      </c>
      <c r="C36" s="464">
        <f>'ЕР 1.139-1.147'!G17</f>
        <v>690</v>
      </c>
      <c r="D36" s="460">
        <f t="shared" si="0"/>
        <v>353</v>
      </c>
    </row>
    <row r="37" spans="1:4" ht="15" customHeight="1">
      <c r="A37" s="476"/>
      <c r="B37" s="473"/>
      <c r="C37" s="465"/>
      <c r="D37" s="461"/>
    </row>
    <row r="38" spans="1:4" ht="23.25" customHeight="1">
      <c r="A38" s="476" t="s">
        <v>470</v>
      </c>
      <c r="B38" s="5" t="s">
        <v>471</v>
      </c>
      <c r="C38" s="6">
        <f>'ЕР 1.139-1.147'!G18</f>
        <v>900</v>
      </c>
      <c r="D38" s="218">
        <f t="shared" si="0"/>
        <v>460</v>
      </c>
    </row>
    <row r="39" spans="1:4" ht="15" customHeight="1">
      <c r="A39" s="476"/>
      <c r="B39" s="474" t="s">
        <v>472</v>
      </c>
      <c r="C39" s="466">
        <f>'ЕР 1.139-1.147'!G19</f>
        <v>840</v>
      </c>
      <c r="D39" s="460">
        <f t="shared" si="0"/>
        <v>429</v>
      </c>
    </row>
    <row r="40" spans="1:4">
      <c r="A40" s="476"/>
      <c r="B40" s="475"/>
      <c r="C40" s="467"/>
      <c r="D40" s="461"/>
    </row>
    <row r="41" spans="1:4" ht="23.25" customHeight="1">
      <c r="A41" s="476" t="s">
        <v>473</v>
      </c>
      <c r="B41" s="5" t="s">
        <v>474</v>
      </c>
      <c r="C41" s="6">
        <f>'ЕР 1.139-1.147'!G20</f>
        <v>830</v>
      </c>
      <c r="D41" s="218">
        <f t="shared" si="0"/>
        <v>424</v>
      </c>
    </row>
    <row r="42" spans="1:4">
      <c r="A42" s="476"/>
      <c r="B42" s="474" t="s">
        <v>475</v>
      </c>
      <c r="C42" s="466">
        <f>'ЕР 1.139-1.147'!G21</f>
        <v>800</v>
      </c>
      <c r="D42" s="460">
        <f t="shared" si="0"/>
        <v>409</v>
      </c>
    </row>
    <row r="43" spans="1:4" ht="16.5" customHeight="1">
      <c r="A43" s="476"/>
      <c r="B43" s="475"/>
      <c r="C43" s="467"/>
      <c r="D43" s="461"/>
    </row>
    <row r="44" spans="1:4" ht="24.75" customHeight="1">
      <c r="A44" s="476" t="s">
        <v>476</v>
      </c>
      <c r="B44" s="5" t="s">
        <v>477</v>
      </c>
      <c r="C44" s="6">
        <f>'ЕР 1.139-1.147'!G22</f>
        <v>860</v>
      </c>
      <c r="D44" s="218">
        <f t="shared" si="0"/>
        <v>440</v>
      </c>
    </row>
    <row r="45" spans="1:4">
      <c r="A45" s="476"/>
      <c r="B45" s="473" t="s">
        <v>478</v>
      </c>
      <c r="C45" s="463">
        <f>'ЕР 1.139-1.147'!G23</f>
        <v>740</v>
      </c>
      <c r="D45" s="460">
        <f t="shared" si="0"/>
        <v>378</v>
      </c>
    </row>
    <row r="46" spans="1:4" ht="19.5" customHeight="1">
      <c r="A46" s="476"/>
      <c r="B46" s="473"/>
      <c r="C46" s="463"/>
      <c r="D46" s="461"/>
    </row>
    <row r="47" spans="1:4" ht="26.25" customHeight="1">
      <c r="A47" s="476" t="s">
        <v>479</v>
      </c>
      <c r="B47" s="5" t="s">
        <v>480</v>
      </c>
      <c r="C47" s="215">
        <f>'ЕР 1.139-1.147'!G24</f>
        <v>1210</v>
      </c>
      <c r="D47" s="218">
        <f t="shared" si="0"/>
        <v>619</v>
      </c>
    </row>
    <row r="48" spans="1:4">
      <c r="A48" s="476"/>
      <c r="B48" s="473" t="s">
        <v>481</v>
      </c>
      <c r="C48" s="462">
        <f>'ЕР 1.139-1.147'!G25</f>
        <v>1180</v>
      </c>
      <c r="D48" s="460">
        <f t="shared" si="0"/>
        <v>603</v>
      </c>
    </row>
    <row r="49" spans="1:4" ht="18" customHeight="1">
      <c r="A49" s="476"/>
      <c r="B49" s="473"/>
      <c r="C49" s="462"/>
      <c r="D49" s="461"/>
    </row>
    <row r="50" spans="1:4" ht="23.25" customHeight="1">
      <c r="A50" s="470" t="s">
        <v>482</v>
      </c>
      <c r="B50" s="5" t="s">
        <v>483</v>
      </c>
      <c r="C50" s="6">
        <f>'ЕР 1.139-1.147'!G26</f>
        <v>930</v>
      </c>
      <c r="D50" s="218">
        <f t="shared" si="0"/>
        <v>476</v>
      </c>
    </row>
    <row r="51" spans="1:4">
      <c r="A51" s="471"/>
      <c r="B51" s="473" t="s">
        <v>484</v>
      </c>
      <c r="C51" s="463">
        <f>'ЕР 1.139-1.147'!G27</f>
        <v>960</v>
      </c>
      <c r="D51" s="460">
        <f t="shared" si="0"/>
        <v>491</v>
      </c>
    </row>
    <row r="52" spans="1:4">
      <c r="A52" s="472"/>
      <c r="B52" s="473"/>
      <c r="C52" s="463"/>
      <c r="D52" s="461"/>
    </row>
    <row r="53" spans="1:4" ht="30">
      <c r="A53" s="4" t="s">
        <v>485</v>
      </c>
      <c r="B53" s="5">
        <v>800</v>
      </c>
      <c r="C53" s="215">
        <f>'ЕР 1.148'!H20</f>
        <v>1335</v>
      </c>
      <c r="D53" s="218">
        <f t="shared" si="0"/>
        <v>683</v>
      </c>
    </row>
    <row r="54" spans="1:4" ht="45">
      <c r="A54" s="4" t="s">
        <v>486</v>
      </c>
      <c r="B54" s="5">
        <v>480</v>
      </c>
      <c r="C54" s="3">
        <f>'ЕР 1.126-1.128; 1.149-150'!C28</f>
        <v>870</v>
      </c>
      <c r="D54" s="218">
        <f t="shared" si="0"/>
        <v>445</v>
      </c>
    </row>
    <row r="55" spans="1:4" ht="45">
      <c r="A55" s="4" t="s">
        <v>487</v>
      </c>
      <c r="B55" s="5">
        <v>240</v>
      </c>
      <c r="C55" s="3">
        <f>'ЕР 1.126-1.128; 1.149-150'!C29</f>
        <v>435</v>
      </c>
      <c r="D55" s="218">
        <f t="shared" si="0"/>
        <v>222</v>
      </c>
    </row>
  </sheetData>
  <mergeCells count="43">
    <mergeCell ref="A47:A49"/>
    <mergeCell ref="A20:A21"/>
    <mergeCell ref="A22:A23"/>
    <mergeCell ref="A24:A26"/>
    <mergeCell ref="A27:A31"/>
    <mergeCell ref="A32:A34"/>
    <mergeCell ref="A50:A52"/>
    <mergeCell ref="B20:B21"/>
    <mergeCell ref="B22:B23"/>
    <mergeCell ref="B25:B26"/>
    <mergeCell ref="B27:B30"/>
    <mergeCell ref="B33:B34"/>
    <mergeCell ref="B36:B37"/>
    <mergeCell ref="B39:B40"/>
    <mergeCell ref="B42:B43"/>
    <mergeCell ref="B45:B46"/>
    <mergeCell ref="B48:B49"/>
    <mergeCell ref="B51:B52"/>
    <mergeCell ref="A35:A37"/>
    <mergeCell ref="A38:A40"/>
    <mergeCell ref="A41:A43"/>
    <mergeCell ref="A44:A46"/>
    <mergeCell ref="C20:C21"/>
    <mergeCell ref="C22:C23"/>
    <mergeCell ref="C25:C26"/>
    <mergeCell ref="C27:C28"/>
    <mergeCell ref="C29:C31"/>
    <mergeCell ref="C48:C49"/>
    <mergeCell ref="C51:C52"/>
    <mergeCell ref="C36:C37"/>
    <mergeCell ref="C39:C40"/>
    <mergeCell ref="C42:C43"/>
    <mergeCell ref="C45:C46"/>
    <mergeCell ref="D20:D21"/>
    <mergeCell ref="D25:D26"/>
    <mergeCell ref="D27:D28"/>
    <mergeCell ref="D33:D34"/>
    <mergeCell ref="D36:D37"/>
    <mergeCell ref="D39:D40"/>
    <mergeCell ref="D42:D43"/>
    <mergeCell ref="D51:D52"/>
    <mergeCell ref="D48:D49"/>
    <mergeCell ref="D45:D4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ЕР 1.119-1.125</vt:lpstr>
      <vt:lpstr>ЕР 1.126-1.128; 1.149-150</vt:lpstr>
      <vt:lpstr>ЕР 1.129-1.136</vt:lpstr>
      <vt:lpstr>ЕР 1.137-1.138</vt:lpstr>
      <vt:lpstr>ЕР 1.139-1.147</vt:lpstr>
      <vt:lpstr>Приложение №1</vt:lpstr>
      <vt:lpstr>ЕР 1.148</vt:lpstr>
      <vt:lpstr>Обобщена таблица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Hristo Yordanov</dc:creator>
  <cp:lastModifiedBy>Branimira Vezhdarova</cp:lastModifiedBy>
  <dcterms:created xsi:type="dcterms:W3CDTF">2020-09-01T06:10:00Z</dcterms:created>
  <dcterms:modified xsi:type="dcterms:W3CDTF">2025-07-29T14:34:24Z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3B2F0A28350E4088B320CBF62C68C83D_12</vt:lpwstr>
  </property>
  <property fmtid="{D5CDD505-2E9C-101B-9397-08002B2CF9AE}" pid="3" name="KSOProductBuildVer">
    <vt:lpwstr>2057-12.2.0.19821</vt:lpwstr>
  </property>
</Properties>
</file>